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demecloud-my.sharepoint.com/personal/laurianne_henry_ademe_fr/Documents/Fonds chaleur/Maj FC biomasse 2026/CEF et VT 2026/"/>
    </mc:Choice>
  </mc:AlternateContent>
  <xr:revisionPtr revIDLastSave="287" documentId="13_ncr:1_{97CF8A12-B2AB-4C6F-8643-1029179ADD1D}" xr6:coauthVersionLast="47" xr6:coauthVersionMax="47" xr10:uidLastSave="{7874DD84-D636-4871-B619-E9FE61449C26}"/>
  <bookViews>
    <workbookView xWindow="57480" yWindow="-120" windowWidth="29040" windowHeight="15720" tabRatio="791" firstSheet="5" activeTab="6" xr2:uid="{00000000-000D-0000-FFFF-FFFF00000000}"/>
  </bookViews>
  <sheets>
    <sheet name="Biomasse" sheetId="4" state="hidden" r:id="rId1"/>
    <sheet name="Biomasse - dossier FC" sheetId="5" state="hidden" r:id="rId2"/>
    <sheet name="Biomasse - dossier FC (2)" sheetId="7" state="hidden" r:id="rId3"/>
    <sheet name="Exigence" sheetId="17" state="hidden" r:id="rId4"/>
    <sheet name="accueil" sheetId="19" r:id="rId5"/>
    <sheet name="Volet financier" sheetId="26" r:id="rId6"/>
    <sheet name="Tableau 1 descript prod RC" sheetId="8" r:id="rId7"/>
    <sheet name="Tableau 2 besoins" sheetId="9" r:id="rId8"/>
    <sheet name="Tableau 3 Evolution besoins RC " sheetId="10" r:id="rId9"/>
    <sheet name="Tableau 4 Impact subvention" sheetId="13" r:id="rId10"/>
    <sheet name="Tableau 5 plan d'appro" sheetId="14" r:id="rId11"/>
    <sheet name="Tableau 6 Tableau des DN" sheetId="18" r:id="rId12"/>
    <sheet name="Tableau 7 couts exploitation" sheetId="16" r:id="rId13"/>
    <sheet name="8. Déficit de financement" sheetId="25" r:id="rId14"/>
    <sheet name="Données efficacité energétique" sheetId="20" r:id="rId15"/>
    <sheet name="Zones climatiques" sheetId="24" r:id="rId16"/>
    <sheet name="Tableau 4 Décomposition métrés" sheetId="11" state="hidden" r:id="rId17"/>
  </sheets>
  <externalReferences>
    <externalReference r:id="rId18"/>
  </externalReferences>
  <definedNames>
    <definedName name="_1__BUDGET_PREVISIONNEL_DE_L_OPERATION">'Volet financier'!$A$26</definedName>
    <definedName name="_2__PLAN_DE_FINANCEMENT">'Volet financier'!$A$328</definedName>
    <definedName name="_xlnm._FilterDatabase" localSheetId="0" hidden="1">Biomasse!$A$10:$I$80</definedName>
    <definedName name="_xlnm._FilterDatabase" localSheetId="1" hidden="1">'Biomasse - dossier FC'!$A$10:$K$83</definedName>
    <definedName name="_xlnm._FilterDatabase" localSheetId="2" hidden="1">'Biomasse - dossier FC (2)'!$A$10:$L$83</definedName>
    <definedName name="_xlnm._FilterDatabase" localSheetId="3" hidden="1">Exigence!$A$6:$G$54</definedName>
    <definedName name="_ftnref1" localSheetId="0">Biomasse!$B$75</definedName>
    <definedName name="_ftnref1" localSheetId="1">'Biomasse - dossier FC'!$B$78</definedName>
    <definedName name="_ftnref1" localSheetId="2">'Biomasse - dossier FC (2)'!$B$78</definedName>
    <definedName name="_Toc398911588" localSheetId="10">'Tableau 5 plan d''appro'!$A$12</definedName>
    <definedName name="_Toc465339729" localSheetId="0">Biomasse!$B$50</definedName>
    <definedName name="_Toc465339729" localSheetId="1">'Biomasse - dossier FC'!$B$53</definedName>
    <definedName name="_Toc465339729" localSheetId="2">'Biomasse - dossier FC (2)'!$B$53</definedName>
    <definedName name="_Toc526224514" localSheetId="0">Biomasse!$I$30</definedName>
    <definedName name="_Toc526224514" localSheetId="1">'Biomasse - dossier FC'!$K$31</definedName>
    <definedName name="_Toc526224514" localSheetId="2">'Biomasse - dossier FC (2)'!$L$31</definedName>
    <definedName name="appoint" localSheetId="13">#REF!</definedName>
    <definedName name="appoint" localSheetId="4">#REF!</definedName>
    <definedName name="appoint" localSheetId="11">#REF!</definedName>
    <definedName name="appoint">#REF!</definedName>
    <definedName name="Besoins_utiles_projet" localSheetId="5">#REF!</definedName>
    <definedName name="Besoins_utiles_projet">'[1]caractéristiques projet'!$D$12</definedName>
    <definedName name="Bois_Biomasse_énergie">'Volet financier'!$A$33</definedName>
    <definedName name="combustible" localSheetId="13">#REF!</definedName>
    <definedName name="combustible" localSheetId="4">#REF!</definedName>
    <definedName name="combustible" localSheetId="11">#REF!</definedName>
    <definedName name="combustible">#REF!</definedName>
    <definedName name="Création_chauff_app" localSheetId="13">'[1]caractéristiques projet'!#REF!</definedName>
    <definedName name="Création_chauff_app" localSheetId="4">'[1]caractéristiques projet'!#REF!</definedName>
    <definedName name="Création_chauff_app" localSheetId="11">'[1]caractéristiques projet'!#REF!</definedName>
    <definedName name="Création_chauff_app" localSheetId="5">#REF!</definedName>
    <definedName name="Création_chauff_app">'[1]caractéristiques projet'!#REF!</definedName>
    <definedName name="essai" localSheetId="13">#REF!</definedName>
    <definedName name="essai" localSheetId="4">#REF!</definedName>
    <definedName name="essai" localSheetId="11">#REF!</definedName>
    <definedName name="essai">#REF!</definedName>
    <definedName name="filtration" localSheetId="13">#REF!</definedName>
    <definedName name="filtration" localSheetId="4">#REF!</definedName>
    <definedName name="filtration" localSheetId="11">#REF!</definedName>
    <definedName name="filtration">#REF!</definedName>
    <definedName name="financement">'Volet financier'!#REF!</definedName>
    <definedName name="Géothermie___Opération_sur_aquifère_profond__200m">'Volet financier'!$A$149</definedName>
    <definedName name="Géothermie_de_surface_et_PAC_associées">'Volet financier'!$A$115</definedName>
    <definedName name="Grande" localSheetId="13">#REF!</definedName>
    <definedName name="Grande" localSheetId="4">#REF!</definedName>
    <definedName name="Grande" localSheetId="11">#REF!</definedName>
    <definedName name="Grande">#REF!</definedName>
    <definedName name="Liste_Besoins">#REF!</definedName>
    <definedName name="localisation">#REF!</definedName>
    <definedName name="nature_activite">#REF!</definedName>
    <definedName name="nb_nvle_ss" localSheetId="5">#REF!</definedName>
    <definedName name="nb_nvle_ss">'[1]caractéristiques projet'!$D$34</definedName>
    <definedName name="ouinon" localSheetId="13">#REF!</definedName>
    <definedName name="ouinon" localSheetId="4">#REF!</definedName>
    <definedName name="ouinon" localSheetId="11">#REF!</definedName>
    <definedName name="ouinon">#REF!</definedName>
    <definedName name="parametres" localSheetId="13">#REF!</definedName>
    <definedName name="parametres" localSheetId="4">#REF!</definedName>
    <definedName name="parametres" localSheetId="11">#REF!</definedName>
    <definedName name="parametres">#REF!</definedName>
    <definedName name="Prix_biomasse" localSheetId="5">#REF!</definedName>
    <definedName name="Prix_biomasse">'[1]caractéristiques projet'!$D$22</definedName>
    <definedName name="Prod_biomasse" localSheetId="5">#REF!</definedName>
    <definedName name="Prod_biomasse">'[1]caractéristiques projet'!$D$18</definedName>
    <definedName name="Prod_chaud_app" localSheetId="5">#REF!</definedName>
    <definedName name="Prod_chaud_app">'[1]caractéristiques projet'!$D$27</definedName>
    <definedName name="Puiss_app_exist" localSheetId="13">'[1]caractéristiques projet'!#REF!</definedName>
    <definedName name="Puiss_app_exist" localSheetId="4">'[1]caractéristiques projet'!#REF!</definedName>
    <definedName name="Puiss_app_exist" localSheetId="11">'[1]caractéristiques projet'!#REF!</definedName>
    <definedName name="Puiss_app_exist" localSheetId="5">#REF!</definedName>
    <definedName name="Puiss_app_exist">'[1]caractéristiques projet'!#REF!</definedName>
    <definedName name="Puiss_appoint" localSheetId="5">#REF!</definedName>
    <definedName name="Puiss_appoint">'[1]caractéristiques projet'!$D$26</definedName>
    <definedName name="Puissance_biomasse" localSheetId="5">#REF!</definedName>
    <definedName name="Puissance_biomasse">'[1]caractéristiques projet'!$D$17</definedName>
    <definedName name="Récupération_de_chaleur">'Volet financier'!$A$288</definedName>
    <definedName name="Récupération_sur_eaux_usées_et_eaux_de_mer">'Volet financier'!$A$204</definedName>
    <definedName name="reseau" localSheetId="13">#REF!</definedName>
    <definedName name="reseau" localSheetId="4">#REF!</definedName>
    <definedName name="reseau" localSheetId="11">#REF!</definedName>
    <definedName name="reseau">#REF!</definedName>
    <definedName name="Réseau_de_chaleur_et_ou_de_froid">'Volet financier'!$A$76</definedName>
    <definedName name="Solaire">'Volet financier'!$A$241</definedName>
    <definedName name="Statut_investisseur" localSheetId="5">#REF!</definedName>
    <definedName name="Statut_investisseur">'[1]caractéristiques projet'!$D$10</definedName>
    <definedName name="supportjuridique">#REF!</definedName>
    <definedName name="taille_ent">#REF!</definedName>
    <definedName name="top">'Volet financier'!#REF!</definedName>
    <definedName name="type_de_projet" localSheetId="13">#REF!</definedName>
    <definedName name="type_de_projet" localSheetId="4">#REF!</definedName>
    <definedName name="type_de_projet" localSheetId="11">#REF!</definedName>
    <definedName name="type_de_projet">#REF!</definedName>
    <definedName name="type_investisseur" localSheetId="13">#REF!</definedName>
    <definedName name="type_investisseur" localSheetId="4">#REF!</definedName>
    <definedName name="type_investisseur" localSheetId="11">#REF!</definedName>
    <definedName name="type_investisseur">#REF!</definedName>
    <definedName name="Type_projet" localSheetId="5">#REF!</definedName>
    <definedName name="Type_projet">'[1]caractéristiques projet'!$D$9</definedName>
    <definedName name="typerèglement">#REF!</definedName>
    <definedName name="Ventes_clients" localSheetId="13">'[1]caractéristiques projet'!#REF!</definedName>
    <definedName name="Ventes_clients" localSheetId="4">'[1]caractéristiques projet'!#REF!</definedName>
    <definedName name="Ventes_clients" localSheetId="11">'[1]caractéristiques projet'!#REF!</definedName>
    <definedName name="Ventes_clients" localSheetId="5">#REF!</definedName>
    <definedName name="Ventes_clients">'[1]caractéristiques projet'!#REF!</definedName>
    <definedName name="_xlnm.Print_Area" localSheetId="5">'Volet financier'!$A$1:$E$326</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5" l="1"/>
  <c r="U37" i="25"/>
  <c r="T37" i="25"/>
  <c r="S37" i="25"/>
  <c r="R37" i="25"/>
  <c r="Q37" i="25"/>
  <c r="P37" i="25"/>
  <c r="O37" i="25"/>
  <c r="N37" i="25"/>
  <c r="M37" i="25"/>
  <c r="L37" i="25"/>
  <c r="K37" i="25"/>
  <c r="J37" i="25"/>
  <c r="I37" i="25"/>
  <c r="H37" i="25"/>
  <c r="G37" i="25"/>
  <c r="F37" i="25"/>
  <c r="E37" i="25"/>
  <c r="D37" i="25"/>
  <c r="C37" i="25"/>
  <c r="B37" i="25"/>
  <c r="U35" i="25"/>
  <c r="T35" i="25"/>
  <c r="S35" i="25"/>
  <c r="R35" i="25"/>
  <c r="Q35" i="25"/>
  <c r="P35" i="25"/>
  <c r="O35" i="25"/>
  <c r="N35" i="25"/>
  <c r="M35" i="25"/>
  <c r="L35" i="25"/>
  <c r="K35" i="25"/>
  <c r="J35" i="25"/>
  <c r="I35" i="25"/>
  <c r="H35" i="25"/>
  <c r="G35" i="25"/>
  <c r="F35" i="25"/>
  <c r="E35" i="25"/>
  <c r="D35" i="25"/>
  <c r="C35" i="25"/>
  <c r="B35" i="25"/>
  <c r="B33" i="25"/>
  <c r="B31" i="25"/>
  <c r="C33" i="13"/>
  <c r="C31" i="25" l="1"/>
  <c r="B39" i="25"/>
  <c r="B41" i="25" s="1"/>
  <c r="B45" i="25" s="1"/>
  <c r="B46" i="25" s="1"/>
  <c r="C39" i="25" l="1"/>
  <c r="C41" i="25" s="1"/>
  <c r="C45" i="25" s="1"/>
  <c r="C46" i="25" s="1"/>
  <c r="D31" i="25"/>
  <c r="D39" i="25" l="1"/>
  <c r="D41" i="25" s="1"/>
  <c r="D45" i="25" s="1"/>
  <c r="D46" i="25" s="1"/>
  <c r="E31" i="25"/>
  <c r="E39" i="25" l="1"/>
  <c r="E41" i="25" s="1"/>
  <c r="F31" i="25"/>
  <c r="E45" i="25"/>
  <c r="E46" i="25" s="1"/>
  <c r="F39" i="25" l="1"/>
  <c r="F41" i="25" s="1"/>
  <c r="G31" i="25"/>
  <c r="F45" i="25"/>
  <c r="F46" i="25" s="1"/>
  <c r="G39" i="25" l="1"/>
  <c r="G41" i="25" s="1"/>
  <c r="H31" i="25"/>
  <c r="G45" i="25"/>
  <c r="G46" i="25" s="1"/>
  <c r="H39" i="25" l="1"/>
  <c r="H41" i="25" s="1"/>
  <c r="I31" i="25"/>
  <c r="H45" i="25"/>
  <c r="H46" i="25" s="1"/>
  <c r="I39" i="25" l="1"/>
  <c r="I41" i="25" s="1"/>
  <c r="J31" i="25"/>
  <c r="I45" i="25"/>
  <c r="I46" i="25" s="1"/>
  <c r="K31" i="25" l="1"/>
  <c r="J39" i="25"/>
  <c r="J41" i="25" s="1"/>
  <c r="J45" i="25" s="1"/>
  <c r="J46" i="25" s="1"/>
  <c r="L31" i="25" l="1"/>
  <c r="K39" i="25"/>
  <c r="K41" i="25" s="1"/>
  <c r="K45" i="25" s="1"/>
  <c r="K46" i="25" s="1"/>
  <c r="L39" i="25" l="1"/>
  <c r="L41" i="25" s="1"/>
  <c r="L45" i="25" s="1"/>
  <c r="L46" i="25" s="1"/>
  <c r="M31" i="25"/>
  <c r="M39" i="25" l="1"/>
  <c r="M41" i="25" s="1"/>
  <c r="M45" i="25" s="1"/>
  <c r="M46" i="25" s="1"/>
  <c r="N31" i="25"/>
  <c r="N39" i="25" l="1"/>
  <c r="N41" i="25" s="1"/>
  <c r="N45" i="25" s="1"/>
  <c r="N46" i="25" s="1"/>
  <c r="O31" i="25"/>
  <c r="O39" i="25" l="1"/>
  <c r="O41" i="25" s="1"/>
  <c r="O45" i="25" s="1"/>
  <c r="O46" i="25" s="1"/>
  <c r="P31" i="25"/>
  <c r="P39" i="25" l="1"/>
  <c r="P41" i="25" s="1"/>
  <c r="P45" i="25" s="1"/>
  <c r="P46" i="25" s="1"/>
  <c r="Q31" i="25"/>
  <c r="Q39" i="25" l="1"/>
  <c r="Q41" i="25" s="1"/>
  <c r="R31" i="25"/>
  <c r="Q45" i="25"/>
  <c r="Q46" i="25" s="1"/>
  <c r="R39" i="25" l="1"/>
  <c r="R41" i="25" s="1"/>
  <c r="S31" i="25"/>
  <c r="R45" i="25"/>
  <c r="R46" i="25" s="1"/>
  <c r="S39" i="25" l="1"/>
  <c r="S41" i="25" s="1"/>
  <c r="T31" i="25"/>
  <c r="S45" i="25"/>
  <c r="S46" i="25" s="1"/>
  <c r="T39" i="25" l="1"/>
  <c r="T41" i="25" s="1"/>
  <c r="U31" i="25"/>
  <c r="T45" i="25"/>
  <c r="T46" i="25" s="1"/>
  <c r="U39" i="25" l="1"/>
  <c r="U41" i="25" s="1"/>
  <c r="U45" i="25"/>
  <c r="U46" i="25" s="1"/>
  <c r="S33" i="9" l="1"/>
  <c r="S32" i="9"/>
  <c r="S36" i="9"/>
  <c r="S37" i="9"/>
  <c r="S35" i="9"/>
  <c r="R18" i="9"/>
  <c r="R19" i="9"/>
  <c r="R20" i="9"/>
  <c r="R21" i="9"/>
  <c r="R22" i="9"/>
  <c r="R23" i="9"/>
  <c r="R24" i="9"/>
  <c r="R25" i="9"/>
  <c r="R17" i="9"/>
  <c r="L8" i="9"/>
  <c r="M8" i="9" s="1"/>
  <c r="T33" i="9"/>
  <c r="T34" i="9"/>
  <c r="T35" i="9"/>
  <c r="T36" i="9"/>
  <c r="T37" i="9"/>
  <c r="T32" i="9"/>
  <c r="S17" i="9"/>
  <c r="S18" i="9"/>
  <c r="S19" i="9"/>
  <c r="S20" i="9"/>
  <c r="S21" i="9"/>
  <c r="S22" i="9"/>
  <c r="S23" i="9"/>
  <c r="S24" i="9"/>
  <c r="S25" i="9"/>
  <c r="N6" i="9"/>
  <c r="L6" i="9"/>
  <c r="O6" i="9" s="1"/>
  <c r="L7" i="9"/>
  <c r="M7" i="9" s="1"/>
  <c r="L9" i="9"/>
  <c r="M9" i="9" s="1"/>
  <c r="N7" i="9"/>
  <c r="N8" i="9"/>
  <c r="N9" i="9"/>
  <c r="P10" i="20"/>
  <c r="P7" i="20"/>
  <c r="P5" i="20"/>
  <c r="E24" i="8"/>
  <c r="E23" i="8"/>
  <c r="E20" i="8"/>
  <c r="E19" i="8"/>
  <c r="E347" i="26"/>
  <c r="C339" i="26"/>
  <c r="E323" i="26"/>
  <c r="E314" i="26"/>
  <c r="E312" i="26"/>
  <c r="E307" i="26"/>
  <c r="E297" i="26"/>
  <c r="E293" i="26"/>
  <c r="E284" i="26"/>
  <c r="E275" i="26"/>
  <c r="E273" i="26"/>
  <c r="E266" i="26"/>
  <c r="E250" i="26"/>
  <c r="E246" i="26"/>
  <c r="E236" i="26"/>
  <c r="E227" i="26"/>
  <c r="E225" i="26"/>
  <c r="E220" i="26"/>
  <c r="E213" i="26"/>
  <c r="E209" i="26"/>
  <c r="E200" i="26"/>
  <c r="E191" i="26"/>
  <c r="E187" i="26"/>
  <c r="E182" i="26"/>
  <c r="E158" i="26"/>
  <c r="E154" i="26"/>
  <c r="E145" i="26"/>
  <c r="E136" i="26"/>
  <c r="E134" i="26"/>
  <c r="E130" i="26"/>
  <c r="E123" i="26"/>
  <c r="E120" i="26"/>
  <c r="E111" i="26"/>
  <c r="E102" i="26"/>
  <c r="E100" i="26"/>
  <c r="E95" i="26"/>
  <c r="E89" i="26"/>
  <c r="E81" i="26"/>
  <c r="E72" i="26"/>
  <c r="E63" i="26"/>
  <c r="E61" i="26"/>
  <c r="E57" i="26"/>
  <c r="E43" i="26"/>
  <c r="E38" i="26"/>
  <c r="M6" i="9" l="1"/>
  <c r="M10" i="9" s="1"/>
  <c r="A49" i="25" l="1"/>
  <c r="A51" i="25"/>
  <c r="R3" i="9"/>
  <c r="D24" i="8"/>
  <c r="O9" i="9" l="1"/>
  <c r="N26" i="9" l="1"/>
  <c r="M26" i="9"/>
  <c r="P32" i="9" l="1"/>
  <c r="P33" i="9"/>
  <c r="D10" i="9"/>
  <c r="H10" i="9"/>
  <c r="U33" i="9"/>
  <c r="U35" i="9"/>
  <c r="U36" i="9"/>
  <c r="U37" i="9"/>
  <c r="U32" i="9"/>
  <c r="T18" i="9" l="1"/>
  <c r="T19" i="9"/>
  <c r="T20" i="9"/>
  <c r="T21" i="9"/>
  <c r="T22" i="9"/>
  <c r="T23" i="9"/>
  <c r="T24" i="9"/>
  <c r="T25" i="9"/>
  <c r="T17" i="9"/>
  <c r="O7" i="9"/>
  <c r="G10" i="9" l="1"/>
  <c r="O8" i="9" l="1"/>
  <c r="I7" i="9"/>
  <c r="I8" i="9"/>
  <c r="I9" i="9"/>
  <c r="I6" i="9"/>
  <c r="I10" i="9" l="1"/>
  <c r="E10" i="9"/>
  <c r="F10" i="9"/>
  <c r="L26" i="9"/>
  <c r="K26" i="9" l="1"/>
  <c r="O18" i="9"/>
  <c r="O19" i="9"/>
  <c r="O20" i="9"/>
  <c r="O21" i="9"/>
  <c r="O22" i="9"/>
  <c r="O23" i="9"/>
  <c r="O24" i="9"/>
  <c r="O25" i="9"/>
  <c r="O17" i="9" l="1"/>
  <c r="O26" i="9" s="1"/>
  <c r="K10" i="9" l="1"/>
  <c r="J10" i="9"/>
  <c r="Q26" i="9"/>
  <c r="Q34" i="9"/>
  <c r="R38" i="9"/>
  <c r="Q38" i="9"/>
  <c r="R34" i="9"/>
  <c r="R39" i="9" s="1"/>
  <c r="D6" i="18"/>
  <c r="D11" i="18"/>
  <c r="Q39" i="9" l="1"/>
  <c r="D20" i="18"/>
  <c r="D17" i="18"/>
  <c r="D14" i="18"/>
  <c r="D27" i="18"/>
  <c r="K38" i="9"/>
  <c r="K34" i="9"/>
  <c r="O38" i="9"/>
  <c r="N38" i="9"/>
  <c r="M38" i="9"/>
  <c r="L38" i="9"/>
  <c r="J38" i="9"/>
  <c r="I38" i="9"/>
  <c r="P37" i="9"/>
  <c r="P36" i="9"/>
  <c r="P35" i="9"/>
  <c r="O34" i="9"/>
  <c r="N34" i="9"/>
  <c r="M34" i="9"/>
  <c r="L34" i="9"/>
  <c r="J34" i="9"/>
  <c r="I34" i="9"/>
  <c r="E22" i="8"/>
  <c r="E18" i="8"/>
  <c r="F24" i="8"/>
  <c r="C18" i="11"/>
  <c r="C15" i="11"/>
  <c r="C12" i="11"/>
  <c r="C4" i="11"/>
  <c r="E41" i="8"/>
  <c r="F40" i="8"/>
  <c r="F38" i="8"/>
  <c r="F34" i="8"/>
  <c r="F30" i="8"/>
  <c r="F20" i="8"/>
  <c r="D18" i="8"/>
  <c r="F17" i="8"/>
  <c r="E16" i="8"/>
  <c r="D16" i="8"/>
  <c r="F15" i="8"/>
  <c r="F14" i="8"/>
  <c r="D9" i="8"/>
  <c r="F7" i="8"/>
  <c r="E6" i="8"/>
  <c r="F5" i="8"/>
  <c r="F4" i="8"/>
  <c r="F41" i="8"/>
  <c r="U38" i="9" l="1"/>
  <c r="U34" i="9"/>
  <c r="E37" i="8"/>
  <c r="F37" i="8" s="1"/>
  <c r="E9" i="8"/>
  <c r="E44" i="8"/>
  <c r="F19" i="8"/>
  <c r="J39" i="9"/>
  <c r="N39" i="9"/>
  <c r="O39" i="9"/>
  <c r="P34" i="9"/>
  <c r="K39" i="9"/>
  <c r="I39" i="9"/>
  <c r="M39" i="9"/>
  <c r="P38" i="9"/>
  <c r="L39" i="9"/>
  <c r="E43" i="8" l="1"/>
  <c r="F43" i="8" s="1"/>
  <c r="H21" i="8"/>
  <c r="K21" i="8" s="1"/>
  <c r="P39" i="9"/>
  <c r="P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THOUIN Simon</author>
  </authors>
  <commentList>
    <comment ref="C10" authorId="0" shapeId="0" xr:uid="{00000000-0006-0000-0000-000001000000}">
      <text>
        <r>
          <rPr>
            <b/>
            <sz val="9"/>
            <color indexed="81"/>
            <rFont val="Tahoma"/>
            <family val="2"/>
          </rPr>
          <t>THOUIN Simon:</t>
        </r>
        <r>
          <rPr>
            <sz val="9"/>
            <color indexed="81"/>
            <rFont val="Tahoma"/>
            <family val="2"/>
          </rPr>
          <t xml:space="preserve">
uniquement RC au sens juridique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THOUIN Simon</author>
  </authors>
  <commentList>
    <comment ref="F10" authorId="0" shapeId="0" xr:uid="{00000000-0006-0000-0100-000001000000}">
      <text>
        <r>
          <rPr>
            <b/>
            <sz val="9"/>
            <color indexed="81"/>
            <rFont val="Tahoma"/>
            <family val="2"/>
          </rPr>
          <t>THOUIN Simon:</t>
        </r>
        <r>
          <rPr>
            <sz val="9"/>
            <color indexed="81"/>
            <rFont val="Tahoma"/>
            <family val="2"/>
          </rPr>
          <t xml:space="preserve">
uniquement RC au sens juridique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THOUIN Simon</author>
  </authors>
  <commentList>
    <comment ref="G10" authorId="0" shapeId="0" xr:uid="{00000000-0006-0000-0200-000001000000}">
      <text>
        <r>
          <rPr>
            <b/>
            <sz val="9"/>
            <color indexed="81"/>
            <rFont val="Tahoma"/>
            <family val="2"/>
          </rPr>
          <t>THOUIN Simon:</t>
        </r>
        <r>
          <rPr>
            <sz val="9"/>
            <color indexed="81"/>
            <rFont val="Tahoma"/>
            <family val="2"/>
          </rPr>
          <t xml:space="preserve">
uniquement RC au sens juridique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4" authorId="0" shapeId="0" xr:uid="{FA289430-56A7-42ED-8633-31AA794BFAE8}">
      <text>
        <r>
          <rPr>
            <sz val="9"/>
            <color indexed="81"/>
            <rFont val="Tahoma"/>
            <family val="2"/>
          </rPr>
          <t xml:space="preserve">
Part du coût total de l'opération à la charge du porteur de projet sur la base de ses fonds propres.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tc={4F207552-2603-48AF-9C3B-F5283FAD11D7}</author>
    <author>tc={B9EC33C0-22EA-47EB-BED4-40743C16D1DB}</author>
    <author>tc={A60FF337-E694-4255-A21C-FF3447AE7970}</author>
    <author>tc={02457B6B-F0AB-4F46-92D4-326A150B2F7F}</author>
    <author>tc={CC8392FD-8DE7-4150-923D-383AC6005CE9}</author>
    <author>tc={373122AD-89AA-40B5-9E30-142AFC96C5FE}</author>
    <author>tc={E520AC5D-92D0-4519-992C-02C163732254}</author>
    <author>tc={73273B90-F22F-4780-8880-0608DBE09D90}</author>
  </authors>
  <commentList>
    <comment ref="C5" authorId="0" shapeId="0" xr:uid="{4F207552-2603-48AF-9C3B-F5283FAD11D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F5" authorId="1" shapeId="0" xr:uid="{B9EC33C0-22EA-47EB-BED4-40743C16D1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 authorId="2" shapeId="0" xr:uid="{A60FF337-E694-4255-A21C-FF3447AE797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 authorId="3" shapeId="0" xr:uid="{02457B6B-F0AB-4F46-92D4-326A150B2F7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R16" authorId="4" shapeId="0" xr:uid="{CC8392FD-8DE7-4150-923D-383AC6005CE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K31" authorId="5" shapeId="0" xr:uid="{373122AD-89AA-40B5-9E30-142AFC96C5F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Supression "avant réhabilitation…"</t>
      </text>
    </comment>
    <comment ref="L31" authorId="6" shapeId="0" xr:uid="{E520AC5D-92D0-4519-992C-02C16373225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"à l'issue des travaux"</t>
      </text>
    </comment>
    <comment ref="S31" authorId="7" shapeId="0" xr:uid="{73273B90-F22F-4780-8880-0608DBE09D9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tc={3574A898-886E-4F2D-BF85-C955617108E4}</author>
  </authors>
  <commentList>
    <comment ref="A6" authorId="0" shapeId="0" xr:uid="{3574A898-886E-4F2D-BF85-C955617108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des prix en fonction du taux d'aide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tc={54AF77CC-5BFD-4601-B6B0-D24EE6594349}</author>
  </authors>
  <commentList>
    <comment ref="B11" authorId="0" shapeId="0" xr:uid="{54AF77CC-5BFD-4601-B6B0-D24EE659434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 la tranche DN300-400
</t>
      </text>
    </comment>
  </commentList>
</comments>
</file>

<file path=xl/sharedStrings.xml><?xml version="1.0" encoding="utf-8"?>
<sst xmlns="http://schemas.openxmlformats.org/spreadsheetml/2006/main" count="2475" uniqueCount="858">
  <si>
    <t>Dossier de demande d'aide</t>
  </si>
  <si>
    <t>Volet adminstratif (fichier Word)</t>
  </si>
  <si>
    <t>Volet technique biomasse - fichier word</t>
  </si>
  <si>
    <t>Volet technique biomasse - fichier Excel (pièce n°5)</t>
  </si>
  <si>
    <t>Volet technique biomasse plan appro - fichier Excel (pièce n°3)</t>
  </si>
  <si>
    <t>Volet financier (fichier Excel)</t>
  </si>
  <si>
    <t>Volet Technique :</t>
  </si>
  <si>
    <t>n°</t>
  </si>
  <si>
    <t>Documents ou informations demandées</t>
  </si>
  <si>
    <t>Documents ou informations demandées uniquement si réseau de chaleur</t>
  </si>
  <si>
    <t>Pièce à joindre au dossier</t>
  </si>
  <si>
    <t>Tableau volet technique (fichier Excel)</t>
  </si>
  <si>
    <t>Option ou uniquement si typologie dossier particulier</t>
  </si>
  <si>
    <t>Indispensable dossier forfait</t>
  </si>
  <si>
    <t>Chapitre du dossier Word</t>
  </si>
  <si>
    <t>Sous-chapitre du dossier Word</t>
  </si>
  <si>
    <t>Synthèse du projet</t>
  </si>
  <si>
    <t>X</t>
  </si>
  <si>
    <t>Objet de l'opération</t>
  </si>
  <si>
    <t>Présentation du maître d'ouvrage</t>
  </si>
  <si>
    <t>Contexte du Projet</t>
  </si>
  <si>
    <t>Cadre de l'opération</t>
  </si>
  <si>
    <t>Schéma de l'organisation</t>
  </si>
  <si>
    <t>Description échanges abonnées/collectivité/exploitant</t>
  </si>
  <si>
    <t>RC</t>
  </si>
  <si>
    <t>Descriptif de la situation existante</t>
  </si>
  <si>
    <t>Intégration au territoire, historique de la situation existante</t>
  </si>
  <si>
    <t>Argumentaire sur l’intérêt du projet par rapport à la situation actuelle et les perspectives</t>
  </si>
  <si>
    <t>Décrire succinctement les actions et études de faisabilité réalisées pour le montage du projet</t>
  </si>
  <si>
    <t>Action et études de faisabilité montage projet</t>
  </si>
  <si>
    <t>Indiquer le / les bureaux d’études ayant réalisés les études de faisabilité du projet, ainsi que l’AMO éventuel</t>
  </si>
  <si>
    <t>Joindre l’étude de faisabilité du projet</t>
  </si>
  <si>
    <t>Pièce 1</t>
  </si>
  <si>
    <t>Joindre l’étude de faisabilité conforme "Guide de création d’un réseau de chaleur" ou schéma directeur (moins de 5 ans) en cas d’extension de réseau de chaleur</t>
  </si>
  <si>
    <t>?</t>
  </si>
  <si>
    <t>Décrire les actions d’économie d’énergie déjà mises en œuvre (calendrier, patrimoine visé, …)</t>
  </si>
  <si>
    <t>Démarche d’économie d’énergie et description des besoins thermiques actuels et futurs.</t>
  </si>
  <si>
    <t>Indiquer le gain d'énergie thermique associé pris en compte dans le dimensionnement en MWh/an</t>
  </si>
  <si>
    <t>Décrire les démarches d'économie d'énergie prévues (calendrier, patrimoine visé, …)</t>
  </si>
  <si>
    <t xml:space="preserve">Indiquer le gain d'énergie thermique associé et pris en compte dans le dimensionnement en MWh/an </t>
  </si>
  <si>
    <t>Joindre les études/audits sur la performance énergétique des bâtiments raccordés</t>
  </si>
  <si>
    <t>Pièce 2</t>
  </si>
  <si>
    <t>Descriptif succint des objectifs énergétiques</t>
  </si>
  <si>
    <t>Objectifs attendus de l'opération</t>
  </si>
  <si>
    <t>Descriptif succint des objectifs environnementals</t>
  </si>
  <si>
    <t>Descriptif succint des objectifs économiques</t>
  </si>
  <si>
    <t>Descriptif succint des objectifs sociaux</t>
  </si>
  <si>
    <t>Insérer le tableau récapitulatif des besoins (avec différents raccordements pour RC)</t>
  </si>
  <si>
    <t>Tableau 2.1 (RC) ou Tableau 2.2 (Chaufferie dédiée)</t>
  </si>
  <si>
    <t>Description de l’opération</t>
  </si>
  <si>
    <t>Description des besoins thermiques</t>
  </si>
  <si>
    <t>Insérer un graphique de répartition des besoins part type d’usager (tertiaire, santé, éducation, logement …)</t>
  </si>
  <si>
    <t>Insérer Tableau d’évolution des besoins dans le cas d’une montée en puissance progressive de l’installation</t>
  </si>
  <si>
    <t>Tableau 3</t>
  </si>
  <si>
    <t>Option</t>
  </si>
  <si>
    <t>Décrire l’évolution des besoins dans le cas d’une montée en puissance progressive de l’installation</t>
  </si>
  <si>
    <t>Insérer Tableau de simulation de l’impact du montant de l’aide sur le prix de la chaleur vendue aux abonnés</t>
  </si>
  <si>
    <t>Tableau 7</t>
  </si>
  <si>
    <t>Expliquer la politique tarifaire visée par l’autorité organisatrice et l’impact de l’opération pour les abonnés historiques, indiquer la perception de ce prix (différentiel prix actuel et prix futur) par les usagers à l’occasion du comité de concertation du schéma directeur.</t>
  </si>
  <si>
    <t>Détailler le dimensionnement des équipements biomasse et d’appoint / secours</t>
  </si>
  <si>
    <t>Dimensionnement de l'installation de production Enr&amp;R et du réseau de chaleur</t>
  </si>
  <si>
    <t xml:space="preserve">Insérer la courbe monotone avec identification de la couverture base et appoint, ainsi que les différentes unités de production </t>
  </si>
  <si>
    <t xml:space="preserve">Descriptif technique synthétique des éléments constituant l’installation </t>
  </si>
  <si>
    <t xml:space="preserve">Descriptif technique de l'installation et de ses performances </t>
  </si>
  <si>
    <t xml:space="preserve">Mettre en valeur les innovations et préciser le nom des principaux équipementiers </t>
  </si>
  <si>
    <t>Préciser les performances énergétiques et environnementales des équipements</t>
  </si>
  <si>
    <t>Joindre le schéma de principe hydraulique complet de la production et réseau de chaleur (le cas échéant)</t>
  </si>
  <si>
    <t>Joindre le plan d’approvisionnement à travers le Volet technique biomasse plan appro - fichier Excel</t>
  </si>
  <si>
    <t>Pièce 3</t>
  </si>
  <si>
    <t>Mode d'approvisionnement en ressources EnR&amp;R</t>
  </si>
  <si>
    <t>Compléter tableau synthétique approvisionnement</t>
  </si>
  <si>
    <t>Présenter les fournisseurs envisagés</t>
  </si>
  <si>
    <t>Pour la plaquette forestière, si le fournisseur n’est ni gestionnaire, ni propriétaire forestier et ne contracte pas lui-même directement avec eux, détailler la liste des noms et qualités des fournisseurs de rang supérieur ainsi que les quantités associées.</t>
  </si>
  <si>
    <t>Décrire les moyens utilisés pour assurer la traçabilité géographique de la biomasse utilisée.</t>
  </si>
  <si>
    <t>Joindre les contrats d’approvisionnement ou lettre d’engagement et les attestations le cas échéant FSC et PEFC</t>
  </si>
  <si>
    <t>Pièce 4</t>
  </si>
  <si>
    <t>Joindre éventuellement éléments complémentaires éventuels concernant le plan d'approvisionnement</t>
  </si>
  <si>
    <t xml:space="preserve">Insérer tableau description production et réseau de chaleur </t>
  </si>
  <si>
    <t>Tableau 1</t>
  </si>
  <si>
    <t>Bilan énergétique avant et après opération</t>
  </si>
  <si>
    <t>Relevé de mesures de la sonde la plus proche sur 3 ans</t>
  </si>
  <si>
    <t>Qualité de l’air</t>
  </si>
  <si>
    <t>Préciser l’existence d’établissements recevant du public à risque</t>
  </si>
  <si>
    <t>Insérer une carte où l’on visualise ces établissements et le rayon de 500 m autour de la chaufferie.</t>
  </si>
  <si>
    <t>Insérer une rose des vents de la commune où est situé le projet</t>
  </si>
  <si>
    <t>Information succinte si contrainte PPA</t>
  </si>
  <si>
    <t>Présenter la technologie de traitement des fumées mise en œuvre par chaudière</t>
  </si>
  <si>
    <t>Présenter les performances prévisionnelles du projet avec les valeurs limites d’émission</t>
  </si>
  <si>
    <t>Joindre éventuellement éléments complémentaires éventuels concernant la qualité de l'air (étude d'imapct,…)</t>
  </si>
  <si>
    <t>Pièce 7</t>
  </si>
  <si>
    <t>Présenter le mode de collecte et de valorisation (ou/et traitement) des différents types de cendres collectées</t>
  </si>
  <si>
    <t>Cendres</t>
  </si>
  <si>
    <t>Décrire le système de comptage destiné à assurer le suivi du fonctionnement et des performances des installations, et de vérifier la quantité d’énergie effectivement valorisée</t>
  </si>
  <si>
    <t>Comptage</t>
  </si>
  <si>
    <t>Préciser sur le schéma de principe du système de récupération l’implantation des compteurs d’énergie</t>
  </si>
  <si>
    <t>Joindre un schéma précis de comptage du projet</t>
  </si>
  <si>
    <t>Insérer tableau décomposition des DN</t>
  </si>
  <si>
    <t>Tableau 4</t>
  </si>
  <si>
    <t>Réseau de chaleur</t>
  </si>
  <si>
    <t xml:space="preserve">Insérer une description des travaux et détailler les travaux spécifiques </t>
  </si>
  <si>
    <t>Insérer ou joindre un schéma simplifié du réseau de distribution avec la localisation des productions</t>
  </si>
  <si>
    <t>pièce 9</t>
  </si>
  <si>
    <t>Insérer ou joindre un plan d’implantation du réseau avec localisation des zones raccordées suivant une nomenclature cohérente avec le descriptif général, en vue aérienne</t>
  </si>
  <si>
    <t>pièce 10</t>
  </si>
  <si>
    <t>Insérer ou joindre une note spécifique sur les mesures d’efficacité énergétique et d’optimisation du bilan environnemental dans la conception et la gestion du réseau de chaleur</t>
  </si>
  <si>
    <t>pièce 12</t>
  </si>
  <si>
    <t>Joindre un schéma hydraulique détaillé de la production et du réseau.</t>
  </si>
  <si>
    <t>pièce 11</t>
  </si>
  <si>
    <t>Vérification des critères d’éligibilité</t>
  </si>
  <si>
    <t>Plan du réseau vectorisé au format PDF, ainsi qu’une version AUTOCAD, avec mention des DN</t>
  </si>
  <si>
    <t>pièce 8</t>
  </si>
  <si>
    <t>Contrat de concession et avenants en format pdf</t>
  </si>
  <si>
    <t>pièce 13</t>
  </si>
  <si>
    <t>La page scannée du contrat de concession où se situent la signature et la date de signature de celle-ci</t>
  </si>
  <si>
    <t>pièce 14</t>
  </si>
  <si>
    <t>Attestation d’engagement de réponse à l’enquête de branche annuelle SNCU sur les réseaux de chaleur : cette attestation comprendra les coordonnées complètes du contact en charge de la réponse à l’enquête de branche</t>
  </si>
  <si>
    <t>pièce 15</t>
  </si>
  <si>
    <t>Attestation de vérification de l'encadrement Européen  sur les réseaux de distribution</t>
  </si>
  <si>
    <t>pièce 16</t>
  </si>
  <si>
    <t>Compte d’exploitation/plan d’affaires de la Concession. Doivent figurer le détail des charges ainsi que l’EBE, le résultat net, le TRI et la VAN</t>
  </si>
  <si>
    <t>pièce 17</t>
  </si>
  <si>
    <t>Compte d’exploitation sur 20 ans selon modèle ADEME annexé au dossier (Tableau n°8 CEP modèle ADEME)</t>
  </si>
  <si>
    <t>pièce 18</t>
  </si>
  <si>
    <t>Tableau 8</t>
  </si>
  <si>
    <t>Insérer un calendrier de réalisation faisant apparaître toutes les tranches de travaux</t>
  </si>
  <si>
    <t>Suivi et planning prévisionnel</t>
  </si>
  <si>
    <t xml:space="preserve">Indiquer les grandes étapes du projet ainsi que les dates prévisionnelles clés suivantes </t>
  </si>
  <si>
    <t>Coûts d'investissement</t>
  </si>
  <si>
    <t>Tableau 5</t>
  </si>
  <si>
    <t>Coûts d'exploitation</t>
  </si>
  <si>
    <t>Tableau 6</t>
  </si>
  <si>
    <t>Tout autre document jugés utile par le candidat</t>
  </si>
  <si>
    <t>Volet adminstratif (fichier PDF)</t>
  </si>
  <si>
    <t>Documents ou informations demandées dossier FC 2019</t>
  </si>
  <si>
    <t>Proposition éléments indispensables dossier forfait</t>
  </si>
  <si>
    <t>Proposition David CANAL 11/07/2019 (pour le moment simplification uniquement des pièces à fournir en complément du dossier)</t>
  </si>
  <si>
    <t>Tableau volet technique (fichier Excel volet technique)</t>
  </si>
  <si>
    <t>Détailler spécifiquement les critères attendus (pas de champ libre) :
exemple :
- maitre d'ouvrage = XX
- type de montage juridique = DSP, régie, …
- entité délégante (le cas échéant) = ZZ
- …</t>
  </si>
  <si>
    <t>ajouté si RGE</t>
  </si>
  <si>
    <t>ou à venir</t>
  </si>
  <si>
    <t>infomation déjà collecté à travers tableau 2,1</t>
  </si>
  <si>
    <t>Décrire les démarches d’économie d’énergie prévues (calendrier, patrimoine visé, …)</t>
  </si>
  <si>
    <t>A fusionner avec 11</t>
  </si>
  <si>
    <t>Indiquer le gain d'énergie thermique associé au démarches pris en compte dans le dimensionnement en MWh/an</t>
  </si>
  <si>
    <t>Décrire les besoins énergétiques futurs du projet sur lesquels sera dimensionnée la solution biomasse et le réseau de chaleur dans sa globalité</t>
  </si>
  <si>
    <t>Donner si possible la répartition des logements raccordés au réseau par étiquette DPE</t>
  </si>
  <si>
    <t>Insérer tableau prix moyen vente chaleur (impact positif de la chaleur vendue aux abonnés)</t>
  </si>
  <si>
    <t>est-ce nécessaire puisque dossier au forfait; donc a prioir pas de variation du niveau d'aide ?</t>
  </si>
  <si>
    <t>a priori la monotone suffit</t>
  </si>
  <si>
    <t>mieux cadrer ce point avec seulement les informations essentielles</t>
  </si>
  <si>
    <t>information déjà collecté à travers tableau descriptif production et des engagements VLE</t>
  </si>
  <si>
    <t>A moduler suivant la taille du projet ?</t>
  </si>
  <si>
    <t>ajouter une ligne sur le nombre de chaufferie
et bien vérifier le calcul CO2 évités</t>
  </si>
  <si>
    <t>insérer (plutôt que joindre) le schéma de comptage</t>
  </si>
  <si>
    <t>est-ce qu'il faut conserver ce paragraphe au sein du dossier technique ?</t>
  </si>
  <si>
    <t>X dans un courrier d'enagement du porteur</t>
  </si>
  <si>
    <t>Bien repréciser les étapes que l'on souhaite connaitre</t>
  </si>
  <si>
    <t>Tout autre document jugé utile par le candidat</t>
  </si>
  <si>
    <t>Déjà demander dans dossier administratif</t>
  </si>
  <si>
    <t>Type</t>
  </si>
  <si>
    <t>Critère</t>
  </si>
  <si>
    <t>Détails critère</t>
  </si>
  <si>
    <t>Exigence/
Recommandation</t>
  </si>
  <si>
    <t>Générale</t>
  </si>
  <si>
    <t>Pas de renouvellement d'unité existante EnR&amp;R</t>
  </si>
  <si>
    <t>sauf si production EnR&amp;R supplémentaire (aide uniquement sur la chaleur EnR&amp;R supplémentaire)</t>
  </si>
  <si>
    <t>E</t>
  </si>
  <si>
    <t>Production EnR&amp;R supplémentaire</t>
  </si>
  <si>
    <t>Recours lors de la phase étude, conception, AMO =&gt; professionnels qualifiés</t>
  </si>
  <si>
    <t>Biomasse</t>
  </si>
  <si>
    <t>Production minimum EnR&amp;R</t>
  </si>
  <si>
    <t>Production minimum 1200 MWh</t>
  </si>
  <si>
    <t>"Guichet" différents suivant production (si Industrie &gt; 12000MWh = BCIAT; si &lt; 1200MWh = Contrat de développement)</t>
  </si>
  <si>
    <t>Appro</t>
  </si>
  <si>
    <t>Biomasse éligible</t>
  </si>
  <si>
    <t>Biomasse éligible (biomasse exclue : céréales alimentaires destinées à la consommation humaine et animale, ordures ménagères résiduelles, huiles végétales et dérivés, effluents d'élevage, l’utilisation de rafles de maïs semence est exclue tant que des conflits d'usage pourront exister)</t>
  </si>
  <si>
    <t>Taux plaquettes forestières et assimilées</t>
  </si>
  <si>
    <t>&gt; à 30%; 40% ou 50% suivant la taille du projet</t>
  </si>
  <si>
    <t>Eviter conflit d'usage sur d'autres combustibles (exemple : connexes de scierie vers la trituration, panneautiers)</t>
  </si>
  <si>
    <t>Exigence bois certifiés</t>
  </si>
  <si>
    <t>Exigence seuil moyen minimum de 50% des taux régionaux des surfaces forestières certifiées</t>
  </si>
  <si>
    <t>Recour au bois d'importation uniquement au cas par cas pour résoudre un problème ponctuel de conflit d'usage (avec conditions à respecter)</t>
  </si>
  <si>
    <t>Le recours au bois d’importation doit être étudié au cas par cas pour résoudre un problème ponctuel de conflit d’usage. Dans le cas de projet frontalier, l’importation sera possible, si elle s’inscrit dans un rayon d’approvisionnement en cohérence avec la taille du projet. Sinon, l'importation doit être définie de façon temporaire, limitée en volume, après s’être assuré que des moyens ont été donnés pour mobiliser les biocombustibles disponibles dans l’aire d’approvisionnement et avoir fait l’objet d'un bilan environnemental (type ACV). Le candidat s'assure que son plan d'approvisionnement est en conformité avec la législation en vigueur et en particulier le règlement bois de l’Union Européenne (RBUE) adopté en France le 3 mars 2013 (consultable sur : http://eur-lex.europa.eu). De plus, le bois importé doit provenir à 100% de forêts gérées durablement (PEFC, FSC...)</t>
  </si>
  <si>
    <t>Respect des règles de gestion durable du guide ADEME « La récolte raisonnée des rémanents en forêt »</t>
  </si>
  <si>
    <t xml:space="preserve">Si prélèvement de rémanent : </t>
  </si>
  <si>
    <t>Projet d'unité de granulation : projets de granulation, le candidat présentera l’ensemble du plan d’approvisionnement et détaillera, le cas échéant, les pourcentages feuillus/ résineux utilisés</t>
  </si>
  <si>
    <t>Production</t>
  </si>
  <si>
    <t>Rendement</t>
  </si>
  <si>
    <t>Installations de production de chaleur : rendement thermique à puissance nominale doit être supérieur à 85%</t>
  </si>
  <si>
    <t>Dimensionnement</t>
  </si>
  <si>
    <t>Le dimensionnement de l’installation biomasse devra permettre d’obtenir un taux de couverture optimisé tout en garantissant un régime de fonctionnement élevée à la chaudière</t>
  </si>
  <si>
    <t>Technologie co-combustion</t>
  </si>
  <si>
    <t xml:space="preserve"> co-combustion  biomasse-charbon ne  peuvent  être  éligibles  que  si  la  biomasse  vient en substitution du charbon</t>
  </si>
  <si>
    <t>Co-génération usage de l'électricité</t>
  </si>
  <si>
    <t>si cogénération : Uniquement cogénération avec autoconsommation électricité ou vente sur marché libre</t>
  </si>
  <si>
    <t>Co-génération efficacité énergétique</t>
  </si>
  <si>
    <t>Si cogénération : Respect critère haut-rendement et efficacité supérieure à 75%</t>
  </si>
  <si>
    <t>Eligibilité gazéification</t>
  </si>
  <si>
    <t>Instruction spécifique afin de vérifier la maturité de la technologie - SFAB</t>
  </si>
  <si>
    <t>Qualité de l'air</t>
  </si>
  <si>
    <t>Respect des VLE réglementaires</t>
  </si>
  <si>
    <t>contraintes réglementaires nationales et/ou locales</t>
  </si>
  <si>
    <t>Respect VLE poussières en l'absence de VLE réglementaires</t>
  </si>
  <si>
    <t>Si absence seuil réglementaire : seuil maximum d’émission de poussières de 75 mg/Nm3 à 6% O2 (base de données chaudières éligibles FC ou filtres performants)</t>
  </si>
  <si>
    <t>Mise en place d'un système de comptage énergétique - dans le respect du cahier des charges ADEME comptage énergétique</t>
  </si>
  <si>
    <t>Taux EnR</t>
  </si>
  <si>
    <t>Taux EnR Exigé</t>
  </si>
  <si>
    <t>Démarche amont</t>
  </si>
  <si>
    <t>Schéma directeur RC (si extension) moins de 5 ans ou Etude faisabilité suivant Guide création RC (si création)</t>
  </si>
  <si>
    <t xml:space="preserve">Dossier intégrant le potentiel maximal de raccordements  sur le périmètre de l’opération, en conformité avec les démarches des guides types création et extension (schéma directeur de moins de 5 ans), afin d’éviter un découpage des dossiers déposés à l’ADEME ou des dépôts de dossiers successifs à moins de 2 ans d'intervalle. </t>
  </si>
  <si>
    <t>Technologie de production</t>
  </si>
  <si>
    <t xml:space="preserve">Réseau de chaleur lié à une cogénération </t>
  </si>
  <si>
    <t>5 cas possibles</t>
  </si>
  <si>
    <t>Densité</t>
  </si>
  <si>
    <t>Densité minimum du réseau</t>
  </si>
  <si>
    <t>Densité &gt; 1,5MWh/ml (hors cas spécifiques)</t>
  </si>
  <si>
    <t>Longueur</t>
  </si>
  <si>
    <t>Longueur mini extension</t>
  </si>
  <si>
    <t>200ml</t>
  </si>
  <si>
    <t>Impact tarification</t>
  </si>
  <si>
    <t>Impact positif de l'aide pour les abonnés</t>
  </si>
  <si>
    <t>Gouvernance</t>
  </si>
  <si>
    <t>Création comité de piloge (dès la conception du RC)</t>
  </si>
  <si>
    <t xml:space="preserve">Respect du plan d'approvisionnement pour une durée de 10 ans </t>
  </si>
  <si>
    <t>Engagement annexe technique</t>
  </si>
  <si>
    <t>Engage sur une production énergétique biomasse chaleur. Cette valeur constituera la référence pour le calcul du versement du solde de la convention de financement.</t>
  </si>
  <si>
    <t>Dossier &gt; 12 000MWh/an = télétransmettre les données de production à l'ADEME</t>
  </si>
  <si>
    <t>Date de déclenchement du comptage dans un délai de 6 mois après la mise en service de l'installation</t>
  </si>
  <si>
    <t>Communication</t>
  </si>
  <si>
    <t>Engagement à associer l’ADEME lors de la mise au point d’actions de communication et d’information du public (inauguration de l’installation, …) et à mentionner dans tous ses actes et supports de communication, l’ADEME comme partenaire</t>
  </si>
  <si>
    <t>Engagement à rédiger une fiche Exemple à suivre</t>
  </si>
  <si>
    <t>Engagement sur l’exploitation, la diffusion des résultats et les enquêtes à venir</t>
  </si>
  <si>
    <t>Engagement sur rapports de suivi des installations</t>
  </si>
  <si>
    <t>Evaluation plan d'appro</t>
  </si>
  <si>
    <t xml:space="preserve">- caractéristiques des combustibles utilisés, 
- garanties  sur  la  nature  et  l’origine  géographique  des  combustibles,  engagement  des  fournisseurs, 
garanties sur les prix, 
- évaluation  des  risques  de  concurrences  d’usage.  Les approvisionnements  internes  sont  également 
concernés car ils peuvent se substituer à d’autres valorisations, 
- respect de l’environnement intégrant la gestion durable des forêts, </t>
  </si>
  <si>
    <t>Ev</t>
  </si>
  <si>
    <t>Plan d'appro &gt; 12 000MWh = évaluation en cellule biomasse</t>
  </si>
  <si>
    <t>Plan d'appro avec prélèvement &gt; 5000t région autre site d'implantation = évaluation en cellule biomasse</t>
  </si>
  <si>
    <t>Avis des cellules biomasse des régions où le projet viendrait prélever plus de 5000 tonnes de biomasse/an</t>
  </si>
  <si>
    <t>Granulé certifié</t>
  </si>
  <si>
    <t xml:space="preserve">L’ADEME recommande que les granulés fassent l’objet d’une certification de qualité (label DIN+, certification 
NF biocombustibles ou équivalent). </t>
  </si>
  <si>
    <t>R</t>
  </si>
  <si>
    <t>Démarches qualité fournitures combustibles</t>
  </si>
  <si>
    <t>L’ADEME  recommande  également  de  s’associer  aux  démarches  qualité  existantes  sur  la  fourniture  de 
combustible bois qui visent à améliorer la relation
 entre fournisseur et consommateur (Chaleur Bois Qualité + ou équivalent)</t>
  </si>
  <si>
    <t>Qualité des approvisionnements</t>
  </si>
  <si>
    <t>Se référer au guide ADEME "qualité des approvisionnements"</t>
  </si>
  <si>
    <t xml:space="preserve">Implication du candidat (ou de ses fournisseurs) dans des projets de mobilisation de bois supplémentaires ou d’amélioration de la logistique d’exploitation forestière </t>
  </si>
  <si>
    <t>Pour un approvisionnement d’origine forestière</t>
  </si>
  <si>
    <t>Techniques améliorant les performances énergétiques et environnementales</t>
  </si>
  <si>
    <t>Forte recommandation : techniques améliorant les performances énergétiques et environnementales</t>
  </si>
  <si>
    <t>Engagement inférieur aux VLE réglementaires</t>
  </si>
  <si>
    <t>Performances environnementales supplémentaires à celles exigées</t>
  </si>
  <si>
    <t>Technologie système filtration poussières</t>
  </si>
  <si>
    <t>Poussières : Filtre à manche et/ou électrofiltre</t>
  </si>
  <si>
    <t>Technologie système filtration NOX</t>
  </si>
  <si>
    <t>NOx : bas NOX, déNOx</t>
  </si>
  <si>
    <t>Taux EnR Recommandé</t>
  </si>
  <si>
    <t>65 / 70 %</t>
  </si>
  <si>
    <t>Régime T</t>
  </si>
  <si>
    <t>Régime de T°C</t>
  </si>
  <si>
    <t>TABLEAUX INSTRUCTION DOSSIER FONDS CHALEUR BIOMASSE FORFAIT</t>
  </si>
  <si>
    <t>Ile de France</t>
  </si>
  <si>
    <t>Languedoc-Roussillon</t>
  </si>
  <si>
    <t>Tableau 1 : Description production et RC</t>
  </si>
  <si>
    <t>Limousin</t>
  </si>
  <si>
    <t>Tableau 2 : Besoins</t>
  </si>
  <si>
    <t>Midi-Pyrénées</t>
  </si>
  <si>
    <t>Tableau 3 : Développement Evolution besoin RC</t>
  </si>
  <si>
    <t>=&gt; uniquement si Réseau de Chaleur</t>
  </si>
  <si>
    <t>Tableau 4 : Impact subvention</t>
  </si>
  <si>
    <t>=&gt; Informations non nécessaires pour les projets de moins de 1200 MWh/an biomasse sortie chaudière</t>
  </si>
  <si>
    <t>Tableau 5 : Plan d'approvisionnement</t>
  </si>
  <si>
    <t>Nord-Pas de Calais</t>
  </si>
  <si>
    <t>Tableau 6 : Décomposition des métrés</t>
  </si>
  <si>
    <t>Tableau 7 : Coûts d’exploitation</t>
  </si>
  <si>
    <t>Tableau 8 : Déficit de financement</t>
  </si>
  <si>
    <t>France</t>
  </si>
  <si>
    <r>
      <rPr>
        <b/>
        <sz val="10"/>
        <rFont val="Arial"/>
        <family val="2"/>
      </rPr>
      <t xml:space="preserve">NOM du projet </t>
    </r>
    <r>
      <rPr>
        <sz val="10"/>
        <rFont val="Arial"/>
        <family val="2"/>
      </rPr>
      <t>:</t>
    </r>
  </si>
  <si>
    <t xml:space="preserve">Maitre d'ouvrage : </t>
  </si>
  <si>
    <t>Tableau 1 : Description Production et RC</t>
  </si>
  <si>
    <t>* les données de production et consommations MWh sont annuelles</t>
  </si>
  <si>
    <t>Situation actuelle</t>
  </si>
  <si>
    <t>Situation future
(actuel + projet FC)</t>
  </si>
  <si>
    <t xml:space="preserve"> Projet Fonds Chaleur
(ou différence vs actuelle)</t>
  </si>
  <si>
    <t>PRODUCTION</t>
  </si>
  <si>
    <t>Combustible Biomasse</t>
  </si>
  <si>
    <t>Production Biomasse MWh</t>
  </si>
  <si>
    <t>Consommation MWh entrée chaudière</t>
  </si>
  <si>
    <t>Rendement chaudière biomasse</t>
  </si>
  <si>
    <t>Puissance biomasse MW</t>
  </si>
  <si>
    <t>Nombre de chaudière biomasse</t>
  </si>
  <si>
    <t>mixité MWh/an %</t>
  </si>
  <si>
    <t>Combustible Appoint</t>
  </si>
  <si>
    <t>Production GN MWh</t>
  </si>
  <si>
    <t>Rendement chaudière GN</t>
  </si>
  <si>
    <t>Puissance GN  MW</t>
  </si>
  <si>
    <t>Total</t>
  </si>
  <si>
    <r>
      <t xml:space="preserve">Total production MWh
</t>
    </r>
    <r>
      <rPr>
        <i/>
        <sz val="8"/>
        <color theme="1"/>
        <rFont val="Calibri"/>
        <family val="2"/>
        <scheme val="minor"/>
      </rPr>
      <t xml:space="preserve">(si réseau de chaleur = </t>
    </r>
    <r>
      <rPr>
        <b/>
        <i/>
        <sz val="8"/>
        <color rgb="FFFF0000"/>
        <rFont val="Calibri"/>
        <family val="2"/>
        <scheme val="minor"/>
      </rPr>
      <t>chaleur injectée dans le RC</t>
    </r>
    <r>
      <rPr>
        <i/>
        <sz val="8"/>
        <color theme="1"/>
        <rFont val="Calibri"/>
        <family val="2"/>
        <scheme val="minor"/>
      </rPr>
      <t>)</t>
    </r>
  </si>
  <si>
    <t>(ajout 2025)</t>
  </si>
  <si>
    <r>
      <t xml:space="preserve">Total production EnR&amp;R MWh
</t>
    </r>
    <r>
      <rPr>
        <i/>
        <sz val="8"/>
        <color theme="1"/>
        <rFont val="Calibri"/>
        <family val="2"/>
        <scheme val="minor"/>
      </rPr>
      <t>(si réseau de chaleur = chaleur EnR&amp;R injectée dans le RC)</t>
    </r>
  </si>
  <si>
    <t>MWh EnR&amp;R de verdissement</t>
  </si>
  <si>
    <t>Part de verdissement</t>
  </si>
  <si>
    <t>Si RC : Dont 
: +…MWh EnR&amp;R injecté dans l'extension
+…MWhEnR&amp;R injecté dans l'existant</t>
  </si>
  <si>
    <t>Puissance totale MW</t>
  </si>
  <si>
    <r>
      <t xml:space="preserve">Taux EnR&amp;R 
</t>
    </r>
    <r>
      <rPr>
        <i/>
        <sz val="7"/>
        <color theme="1"/>
        <rFont val="Calibri"/>
        <family val="2"/>
        <scheme val="minor"/>
      </rPr>
      <t xml:space="preserve">(si réseau de chaleur = </t>
    </r>
    <r>
      <rPr>
        <b/>
        <i/>
        <sz val="7"/>
        <color rgb="FFFF0000"/>
        <rFont val="Calibri"/>
        <family val="2"/>
        <scheme val="minor"/>
      </rPr>
      <t xml:space="preserve">Taux EnR&amp;R injecté dans le RC </t>
    </r>
    <r>
      <rPr>
        <b/>
        <sz val="7"/>
        <color rgb="FFFF0000"/>
        <rFont val="Calibri"/>
        <family val="2"/>
      </rPr>
      <t>≥</t>
    </r>
    <r>
      <rPr>
        <b/>
        <i/>
        <sz val="7"/>
        <color rgb="FFFF0000"/>
        <rFont val="Calibri"/>
        <family val="2"/>
        <scheme val="minor"/>
      </rPr>
      <t xml:space="preserve"> 65%</t>
    </r>
    <r>
      <rPr>
        <i/>
        <sz val="7"/>
        <color theme="1"/>
        <rFont val="Calibri"/>
        <family val="2"/>
        <scheme val="minor"/>
      </rPr>
      <t>)</t>
    </r>
  </si>
  <si>
    <t>=&gt;</t>
  </si>
  <si>
    <t>Energie substituée</t>
  </si>
  <si>
    <t>Gaz naturel</t>
  </si>
  <si>
    <t>Fioul</t>
  </si>
  <si>
    <t>Charbon</t>
  </si>
  <si>
    <t>Part</t>
  </si>
  <si>
    <t>Commentaires - détails complémentaires :</t>
  </si>
  <si>
    <t>Production biomasse = 2 chaudières de 1MW et 2MW</t>
  </si>
  <si>
    <t>RESEAU DE CHALEUR</t>
  </si>
  <si>
    <t>Projet Fonds Chaleur
(et données extension RC)</t>
  </si>
  <si>
    <t>←</t>
  </si>
  <si>
    <t>A compléter uniquement si Réseau de Chaleur</t>
  </si>
  <si>
    <t>Type de fluide caloporteur</t>
  </si>
  <si>
    <t>Régime de température</t>
  </si>
  <si>
    <t>Longueur Réseau de chaleur (ml)</t>
  </si>
  <si>
    <t>Longueur Basse Pression (ml)</t>
  </si>
  <si>
    <t>Longueur Haute Pression (ml)</t>
  </si>
  <si>
    <t>Dimaètre nominale maxi</t>
  </si>
  <si>
    <t>Chaleur vendu en sous-stations MWh</t>
  </si>
  <si>
    <t>En cas d'extension :</t>
  </si>
  <si>
    <t>dont réseau existant</t>
  </si>
  <si>
    <t>dont extension</t>
  </si>
  <si>
    <t>Chaleur EnR&amp;R vendu en sous-stations MWh</t>
  </si>
  <si>
    <t>Nombre de sous-station</t>
  </si>
  <si>
    <t>Puissance totale souscrite (MW)</t>
  </si>
  <si>
    <t>Nombre d'équivalent logement</t>
  </si>
  <si>
    <t>Densité Réseau de chaleur 
(MWh vendu en ss / ml)</t>
  </si>
  <si>
    <t>Valeur mini admissible Fonds Chaleur = 1,5 MWh/ml</t>
  </si>
  <si>
    <t>Densité EnR&amp;R Réseau de chaleur
(MWh EnR&amp;R vendu en ss / ml)</t>
  </si>
  <si>
    <t>Rendement Réseau de chaleur</t>
  </si>
  <si>
    <t>Date du schéma directeur</t>
  </si>
  <si>
    <t>Commentaires</t>
  </si>
  <si>
    <t xml:space="preserve">Département </t>
  </si>
  <si>
    <t>01 ― Ain</t>
  </si>
  <si>
    <t>Zone climatique</t>
  </si>
  <si>
    <t>Altitude du projet (m)</t>
  </si>
  <si>
    <t>&lt;400</t>
  </si>
  <si>
    <t>Activités 
(process, chauffage/ECS, …)</t>
  </si>
  <si>
    <t>Type de bâtiment</t>
  </si>
  <si>
    <t>Surface chauffée (m2)</t>
  </si>
  <si>
    <t>Besoins avant démarche d'économie d'énergie (MWh/an)</t>
  </si>
  <si>
    <t>Besoins après démarche d'économie d'énergie (MWh/an)
pris en compte pour le dimensionnement</t>
  </si>
  <si>
    <t>dont Besoins chauffage</t>
  </si>
  <si>
    <t>dont Besoins ECS</t>
  </si>
  <si>
    <t>Besoins / m2</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</si>
  <si>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</si>
  <si>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</si>
  <si>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r>
      <rPr>
        <b/>
        <sz val="8"/>
        <color rgb="FF000000"/>
        <rFont val="Calibri"/>
        <family val="2"/>
      </rPr>
      <t>Besoins</t>
    </r>
    <r>
      <rPr>
        <b/>
        <sz val="8"/>
        <color rgb="FFFF0000"/>
        <rFont val="Calibri"/>
        <family val="2"/>
      </rPr>
      <t xml:space="preserve"> </t>
    </r>
    <r>
      <rPr>
        <b/>
        <sz val="8"/>
        <color rgb="FF000000"/>
        <rFont val="Calibri"/>
        <family val="2"/>
      </rPr>
      <t>plafond d'efficacité énergétique chauffage bâtiment hors ECS (MWh/an)</t>
    </r>
  </si>
  <si>
    <t>Bureaux</t>
  </si>
  <si>
    <t>TOTAUX</t>
  </si>
  <si>
    <t>Tableau 2.2 : Réseau de chaleur</t>
  </si>
  <si>
    <t xml:space="preserve">A compléter uniquement si création Réseau de Chaleur </t>
  </si>
  <si>
    <t>Insérer un graphique de répartition des besoins (camembert) par type d'usager (tertiaire, santé, éducation logement… colonne F en fonction de la colonne J)</t>
  </si>
  <si>
    <t>N° Sous station</t>
  </si>
  <si>
    <t>Maître d'ouvrage</t>
  </si>
  <si>
    <t>Bâtiment</t>
  </si>
  <si>
    <t>Neuf/ existant</t>
  </si>
  <si>
    <t>Date de raccordement prévue</t>
  </si>
  <si>
    <t>Eq. Logement</t>
  </si>
  <si>
    <t xml:space="preserve">Besoins actuels
MWh </t>
  </si>
  <si>
    <t>Besoins après réhabilitation / démarches énergétique à l'issue des travaux
 MWh
pris en compte pour le dimensionnement</t>
  </si>
  <si>
    <t>P Souscrite
kW</t>
  </si>
  <si>
    <t>Besoins (kWh/m2)</t>
  </si>
  <si>
    <t>Besoin plafond d'efficacité énergétique chauffage bâtiment hors ECS (MWh/an)</t>
  </si>
  <si>
    <t>1.1</t>
  </si>
  <si>
    <t>O. HLM xxx</t>
  </si>
  <si>
    <t>Les xxx</t>
  </si>
  <si>
    <t>Existant</t>
  </si>
  <si>
    <t>1.2</t>
  </si>
  <si>
    <t>2.1</t>
  </si>
  <si>
    <t>Ville de Y</t>
  </si>
  <si>
    <t>CHU X</t>
  </si>
  <si>
    <t>CG</t>
  </si>
  <si>
    <t>Collège</t>
  </si>
  <si>
    <t>Neuf</t>
  </si>
  <si>
    <t xml:space="preserve">A compléter uniquement si extension Réseau de Chaleur </t>
  </si>
  <si>
    <t>Insérer un graphique de répartition des besoins (camembert) par type d'usager (tertiaire, santé, éducation logement… colonne G en fonction de la colonne K)</t>
  </si>
  <si>
    <t>Abonnés actuels ou extension</t>
  </si>
  <si>
    <t xml:space="preserve">Besoins
MWh </t>
  </si>
  <si>
    <t>Besoins après réhabilitation / démarches énergétique
 MWh à l'issue des travaux
pris en compte pour le dimensionnement</t>
  </si>
  <si>
    <t>Abonné actuel</t>
  </si>
  <si>
    <t>Total abonnés actuels</t>
  </si>
  <si>
    <t>Extension phase 1</t>
  </si>
  <si>
    <t>Enseignement</t>
  </si>
  <si>
    <t>Extension phase 2</t>
  </si>
  <si>
    <t>Commerce</t>
  </si>
  <si>
    <t>Extension phase 3</t>
  </si>
  <si>
    <t>Total extensions</t>
  </si>
  <si>
    <t>Tableau 3 : Développement Evolution RC</t>
  </si>
  <si>
    <t xml:space="preserve">A compléter uniquement si Réseau de Chaleur </t>
  </si>
  <si>
    <t xml:space="preserve">Année </t>
  </si>
  <si>
    <t>Energie vendue en sous-station (MWh)</t>
  </si>
  <si>
    <t>Nombre de Ss stations</t>
  </si>
  <si>
    <t>Puissance souscrite (kW)</t>
  </si>
  <si>
    <t>Mixité EnR &amp;R</t>
  </si>
  <si>
    <t>Quantités d’EnR&amp;R injectée</t>
  </si>
  <si>
    <t>…</t>
  </si>
  <si>
    <t>H1a</t>
  </si>
  <si>
    <t>H1b</t>
  </si>
  <si>
    <t>H1c</t>
  </si>
  <si>
    <t>H2a</t>
  </si>
  <si>
    <t>H2b</t>
  </si>
  <si>
    <t>H2c</t>
  </si>
  <si>
    <t>H2d</t>
  </si>
  <si>
    <t>H3</t>
  </si>
  <si>
    <t>400-800</t>
  </si>
  <si>
    <t>&gt;800</t>
  </si>
  <si>
    <t>Typologie bâtiments:</t>
  </si>
  <si>
    <t>Plafond standart (H2b&lt;400m) (kWh/m² e finale)</t>
  </si>
  <si>
    <t>Hôtellerie, restauration</t>
  </si>
  <si>
    <t>Santé</t>
  </si>
  <si>
    <t>Sport</t>
  </si>
  <si>
    <t>Autre tertiaire</t>
  </si>
  <si>
    <t>Tableau 4 : Impact subvention sur prix de la chaleur</t>
  </si>
  <si>
    <t>Informations non nécessaires pour les projets de moins de 1200 MWh/an biomasse sortie chaudière</t>
  </si>
  <si>
    <t>Tableau 4.1. Impact aide sur prix vente moyen</t>
  </si>
  <si>
    <t>Taux d'aide</t>
  </si>
  <si>
    <t>Montant de l'aide (€)</t>
  </si>
  <si>
    <t>Prix de vente moyen de la chaleur € HT / MWh</t>
  </si>
  <si>
    <t>Prix de vente moyen de la chaleur € TTC / MWh</t>
  </si>
  <si>
    <t>R1 moyen € TTC/MWh</t>
  </si>
  <si>
    <t>R2 moyen € TTC/MWh</t>
  </si>
  <si>
    <t>R21</t>
  </si>
  <si>
    <t>R22</t>
  </si>
  <si>
    <t>R23</t>
  </si>
  <si>
    <t>R24</t>
  </si>
  <si>
    <t>€ TTC/kW</t>
  </si>
  <si>
    <t>à déterminer par le porteur de projet  en fonction de l'aide forfaitaire apportée</t>
  </si>
  <si>
    <t>aide forfaitaire à déterminer par le porteur de projet</t>
  </si>
  <si>
    <t>Cas des extensions</t>
  </si>
  <si>
    <t>Prix de vente avant opération sur le réseau existant</t>
  </si>
  <si>
    <t>Tableau 4.2. Impact aide sur prix vente pour différents abonnés</t>
  </si>
  <si>
    <t>Prospects sur bâtiment existant</t>
  </si>
  <si>
    <t>Prospects sur bâtiment neuf</t>
  </si>
  <si>
    <t>Bâtiments déjà raccordés au réseau</t>
  </si>
  <si>
    <t>Type de prospect</t>
  </si>
  <si>
    <t>Bailleur</t>
  </si>
  <si>
    <t>Copropriété</t>
  </si>
  <si>
    <t>Bâtiment public hors enseignement</t>
  </si>
  <si>
    <t>Tertiaire (dont santé et enseignement)</t>
  </si>
  <si>
    <t xml:space="preserve">Bailleur </t>
  </si>
  <si>
    <t>Nom de l'abonné</t>
  </si>
  <si>
    <t>kW souscrit</t>
  </si>
  <si>
    <t>MWh/an</t>
  </si>
  <si>
    <t>Prix vente de la chaleur en €TTC/MWh</t>
  </si>
  <si>
    <t>Situation actuelle (équivalent P1 + P’1 + P2 + P3)</t>
  </si>
  <si>
    <t>Prix vente après opération sans subvention, sans CEE</t>
  </si>
  <si>
    <t>Compléter la colonne "Nature du Combustible" à partir de la liste suivante :</t>
  </si>
  <si>
    <t>COMBUSTIBLE(S) BIOMASSE</t>
  </si>
  <si>
    <t>Liste type d'approvisionnement :</t>
  </si>
  <si>
    <t>Consommation biomasse annuelle entrée chaudière (MWh PCI/an)</t>
  </si>
  <si>
    <t>Plaquettes forestières (référentiel 2017 - 1A - PFA)</t>
  </si>
  <si>
    <t>Consommation biomasse annuelle entrée chaudière (t/an)</t>
  </si>
  <si>
    <t>Plaquettes Bocagères ou agroforestières (référentiel 20017 - 1B - PFA)</t>
  </si>
  <si>
    <t>Nature du combustible</t>
  </si>
  <si>
    <t>Part de l'approvisionnement (% PCI)</t>
  </si>
  <si>
    <t>Part de l'approvisionnement (MWh PCI)</t>
  </si>
  <si>
    <t>Tonnage</t>
  </si>
  <si>
    <t>Régions d'origine de l'approvisionnement par type de combustible</t>
  </si>
  <si>
    <t>Part de l'approvisionnement par région et par type de combustible (% PCI)</t>
  </si>
  <si>
    <t>Plaquettes paysagères ligneuses (référentiel 2017-1C-PFA)</t>
  </si>
  <si>
    <t>Plaquettes forestières (Cf. réf 2017-1A-PFA)</t>
  </si>
  <si>
    <t>Bretagne</t>
  </si>
  <si>
    <t>Ecorces (référentiel 2017- 2A-CIB)</t>
  </si>
  <si>
    <t>Pays de la Loire</t>
  </si>
  <si>
    <t>Plaquettes de produits connexes de scieries et assimilés (référentiel 2017 - 2B - CIB)</t>
  </si>
  <si>
    <t>Plaquettes forestières (Cf. réf 2017-2-CIB)</t>
  </si>
  <si>
    <t>Bois fin de vie utilisables selon la rubrique règlementaire 2910A (SSD) (référentiel 2017-3A-BFVBD)</t>
  </si>
  <si>
    <t>Bois fin de vie utilisables selon la rubrique règlementaire 2910B (référentiel 2017-3B-BFVBD)</t>
  </si>
  <si>
    <t>Déchet de bois non dangereux à traiter selon la rubrique règlementaire 2771 des ICPE (référentiel 2017-3C-BFVBD)</t>
  </si>
  <si>
    <t>Part minimum de bois certifiés (PEFC, FSC, ou équivalent) en Plaquettes forestières (catégorie du référentiel 2017-1A-PFA)</t>
  </si>
  <si>
    <t>%</t>
  </si>
  <si>
    <t>Déchet de bois dangereux à traiter selon la rubrique règlementaire 2770 des ICPE (référentiel2017-3D-BFVBD)</t>
  </si>
  <si>
    <t>Dans le cas de recours à de la plaquette bocagère, part de plaquettes bocagères certifiées Label Haie ou équivalent</t>
  </si>
  <si>
    <t>Granulés de bois (référentiel 2017-4A-BFVBD)</t>
  </si>
  <si>
    <t>Granulés d'origine agricole (référentiel 2017-4B-BFVBD)</t>
  </si>
  <si>
    <t>granulés de bois traités thermiquement (référentiel 2017-4C-BFVBD)</t>
  </si>
  <si>
    <t>Sous produits industriels</t>
  </si>
  <si>
    <t>Sous-produits agricoles</t>
  </si>
  <si>
    <t>Tableau 6 : Tableau des DN</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</si>
  <si>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</si>
  <si>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</si>
  <si>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</si>
  <si>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</si>
  <si>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</si>
  <si>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</si>
  <si>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</si>
  <si>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</si>
  <si>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</si>
  <si>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</si>
  <si>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</si>
  <si>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</si>
  <si>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</si>
  <si>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</si>
  <si>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</si>
  <si>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</si>
  <si>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</si>
  <si>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</si>
  <si>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</si>
  <si>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</si>
  <si>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</si>
  <si>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</si>
  <si>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</si>
  <si>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</si>
  <si>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</si>
  <si>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Tableau 7 : Coûts d'exploitation</t>
  </si>
  <si>
    <t>Charges d’exploitation annuelle (€ HTR)</t>
  </si>
  <si>
    <t>P1 € HTR</t>
  </si>
  <si>
    <t>P'1 € HTR</t>
  </si>
  <si>
    <t>P2 
(charges salariales comprises) € HTR</t>
  </si>
  <si>
    <t>P3 € HTR</t>
  </si>
  <si>
    <t>P1 : coût de la fourniture du ou des combustibles</t>
  </si>
  <si>
    <t>P’1 : coût de l’électricité utilisée mécaniquement pour assurer le fonctionnement des installations primaires</t>
  </si>
  <si>
    <t>P2 : coût des prestations de conduite, de l’entretien, montant des redevances et frais divers</t>
  </si>
  <si>
    <t>P3 : coût gros entretien, renouvellement</t>
  </si>
  <si>
    <t>Onglet à compléter seulement si le projet inclue un réseau de chaleur</t>
  </si>
  <si>
    <t>Calcul du déficit de financement</t>
  </si>
  <si>
    <t>Remplir</t>
  </si>
  <si>
    <t>Aides prévisionnelles totales (Fonds Chaleur et autres, hors CEE) sur le périmètre du projet (€)</t>
  </si>
  <si>
    <r>
      <t xml:space="preserve">Charges d’exploitation annuelle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</si>
  <si>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P2 (charges salariales comprises) € HTR</t>
  </si>
  <si>
    <r>
      <t xml:space="preserve">Recettes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</si>
  <si>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</si>
  <si>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</si>
  <si>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theme="1"/>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</si>
  <si>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Années</t>
  </si>
  <si>
    <t>Excédent Brut d'Exploitation (EBE) en €</t>
  </si>
  <si>
    <t>La valeur résiduelle est ajoutée par défaut au cash flow de 2044 (à corriger le cas échéant)</t>
  </si>
  <si>
    <t>Valeur résiduelle des nouveaux investissements (soulte)</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</si>
  <si>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</si>
  <si>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</si>
  <si>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</si>
  <si>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</si>
  <si>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</si>
  <si>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</si>
  <si>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</si>
  <si>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</si>
  <si>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</si>
  <si>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TRI prévisionnel du projet après aide</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</si>
  <si>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</si>
  <si>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</si>
  <si>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</si>
  <si>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</si>
  <si>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</si>
  <si>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</si>
  <si>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</si>
  <si>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</si>
  <si>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</si>
  <si>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</si>
  <si>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</si>
  <si>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</si>
  <si>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</si>
  <si>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</si>
  <si>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</si>
  <si>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</si>
  <si>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</si>
  <si>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</si>
  <si>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</si>
  <si>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</si>
  <si>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</si>
  <si>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</si>
  <si>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</si>
  <si>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</si>
  <si>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</si>
  <si>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</si>
  <si>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</si>
  <si>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</si>
  <si>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</si>
  <si>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</si>
  <si>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</si>
  <si>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</si>
  <si>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</si>
  <si>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</si>
  <si>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</si>
  <si>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</si>
  <si>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</si>
  <si>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</si>
  <si>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</si>
  <si>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</si>
  <si>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</si>
  <si>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</si>
  <si>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</si>
  <si>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</si>
  <si>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</si>
  <si>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</si>
  <si>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</si>
  <si>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</si>
  <si>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</si>
  <si>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</si>
  <si>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</si>
  <si>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</si>
  <si>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</si>
  <si>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</si>
  <si>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</si>
  <si>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</si>
  <si>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</si>
  <si>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</si>
  <si>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</si>
  <si>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</si>
  <si>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</si>
  <si>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</si>
  <si>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</si>
  <si>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</si>
  <si>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</si>
  <si>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</si>
  <si>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</si>
  <si>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</si>
  <si>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</si>
  <si>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</si>
  <si>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</si>
  <si>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</si>
  <si>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</si>
  <si>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</si>
  <si>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</si>
  <si>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</si>
  <si>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</si>
  <si>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</si>
  <si>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</si>
  <si>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</si>
  <si>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</si>
  <si>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</si>
  <si>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</si>
  <si>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</si>
  <si>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</si>
  <si>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</si>
  <si>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</si>
  <si>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</si>
  <si>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</si>
  <si>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</si>
  <si>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</si>
  <si>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</si>
  <si>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</si>
  <si>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</si>
  <si>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</si>
  <si>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</si>
  <si>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Tableau 4 : Décomposition des métrés</t>
  </si>
  <si>
    <t>Longueur de tranchée</t>
  </si>
  <si>
    <t>total métrés par tranche</t>
  </si>
  <si>
    <t>Type de chauffage avant projet RC (uniquement cas des bâtiments existants) : élec, gaz ou autre</t>
  </si>
  <si>
    <t>Investissements liés au projet dont production (€)</t>
  </si>
  <si>
    <t>Nombre de bâtiments à usage de logement social raccordés suite au projet</t>
  </si>
  <si>
    <t>Nombre de logements sociaux raccordés suite au projet</t>
  </si>
  <si>
    <t>VOLET FINANCIER INVESTISSEMENTS
THEME : ENERGIE</t>
  </si>
  <si>
    <r>
      <t xml:space="preserve">[   ] Volet administratif      [   ] Volet technique      </t>
    </r>
    <r>
      <rPr>
        <b/>
        <sz val="18"/>
        <color theme="0"/>
        <rFont val="Arial"/>
        <family val="2"/>
      </rPr>
      <t>[X] Volet financier</t>
    </r>
  </si>
  <si>
    <t>Seule la transmission des 3 volets complets fera l’objet d’un examen de demande</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</si>
  <si>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</si>
  <si>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</si>
  <si>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</si>
  <si>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</si>
  <si>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</si>
  <si>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</si>
  <si>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</si>
  <si>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</si>
  <si>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TOUS 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</si>
  <si>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</si>
  <si>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(biomasse, géothermie ...) </t>
    </r>
    <r>
      <rPr>
        <b/>
        <sz val="10"/>
        <color theme="1"/>
        <rFont val="Arial"/>
        <family val="2"/>
      </rPr>
      <t>et un réseau de chaleur</t>
    </r>
    <r>
      <rPr>
        <sz val="10"/>
        <color theme="1"/>
        <rFont val="Arial"/>
        <family val="2"/>
      </rPr>
      <t>, ne pas oublier de renseigner la partie réseau de chaleur.</t>
    </r>
  </si>
  <si>
    <t>Bois Biomasse énergie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</si>
  <si>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</si>
  <si>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</si>
  <si>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Géothermie de surface et PAC associées</t>
  </si>
  <si>
    <t>Géothermie / Opération sur aquifère profond &gt;200m</t>
  </si>
  <si>
    <t>Récupération sur eaux usées et eaux de mer</t>
  </si>
  <si>
    <t>Récupération de chaleur</t>
  </si>
  <si>
    <t>Solaire</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</si>
  <si>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</si>
  <si>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</si>
  <si>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</si>
  <si>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</si>
  <si>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</si>
  <si>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</si>
  <si>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THEME : Bois Biomasse énergie</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</si>
  <si>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</si>
  <si>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</si>
  <si>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</si>
  <si>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</si>
  <si>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</si>
  <si>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</si>
  <si>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</si>
  <si>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</si>
  <si>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</si>
  <si>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</si>
  <si>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</si>
  <si>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</si>
  <si>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Silo de stockage</t>
  </si>
  <si>
    <t>Aménagement - Voiries Réseaux Divers (VRD)</t>
  </si>
  <si>
    <t>Equipements/investissements : Aménagements et constructions</t>
  </si>
  <si>
    <t>EQUIPEMENTS PROCESS</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</si>
  <si>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</si>
  <si>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</si>
  <si>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</si>
  <si>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</si>
  <si>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</si>
  <si>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</si>
  <si>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</si>
  <si>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</si>
  <si>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</si>
  <si>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</si>
  <si>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</si>
  <si>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</si>
  <si>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Équipements process</t>
  </si>
  <si>
    <t>INGENIERIE</t>
  </si>
  <si>
    <t>Maîtrise d'œuvre (MOE) - prestation externe</t>
  </si>
  <si>
    <t>Assistance à maîtrise d'ouvrage (AMO)</t>
  </si>
  <si>
    <t>Equipements/investissements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</si>
  <si>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</si>
  <si>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</si>
  <si>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</si>
  <si>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</si>
  <si>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</si>
  <si>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</si>
  <si>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</si>
  <si>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</si>
  <si>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</si>
  <si>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</si>
  <si>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</si>
  <si>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</si>
  <si>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</si>
  <si>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</si>
  <si>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</si>
  <si>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</si>
  <si>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</si>
  <si>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</si>
  <si>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</si>
  <si>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</si>
  <si>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</si>
  <si>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</si>
  <si>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</si>
  <si>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</si>
  <si>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Total : Ingénierie</t>
  </si>
  <si>
    <t>Haut de page</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</si>
  <si>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</si>
  <si>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</si>
  <si>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</si>
  <si>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</si>
  <si>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</si>
  <si>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</si>
  <si>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</si>
  <si>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</si>
  <si>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</si>
  <si>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</si>
  <si>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</si>
  <si>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</si>
  <si>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</si>
  <si>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</si>
  <si>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</si>
  <si>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</si>
  <si>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</si>
  <si>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</si>
  <si>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</si>
  <si>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</si>
  <si>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</si>
  <si>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</si>
  <si>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</si>
  <si>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</si>
  <si>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</si>
  <si>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</si>
  <si>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</si>
  <si>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</si>
  <si>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</si>
  <si>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</si>
  <si>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</si>
  <si>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</si>
  <si>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 Opération sur eaux usées et eaux de mer</t>
  </si>
  <si>
    <t>Equipement de captage (pompes, échangeur...)</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</si>
  <si>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</si>
  <si>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</si>
  <si>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</si>
  <si>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</si>
  <si>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</si>
  <si>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</si>
  <si>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</si>
  <si>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</si>
  <si>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</si>
  <si>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</si>
  <si>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</si>
  <si>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</si>
  <si>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</si>
  <si>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</si>
  <si>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</si>
  <si>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</si>
  <si>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</si>
  <si>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</si>
  <si>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</si>
  <si>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</si>
  <si>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</si>
  <si>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</si>
  <si>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</si>
  <si>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</si>
  <si>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</si>
  <si>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</si>
  <si>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</si>
  <si>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</si>
  <si>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</si>
  <si>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</si>
  <si>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</si>
  <si>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</si>
  <si>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</si>
  <si>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</si>
  <si>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</si>
  <si>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</si>
  <si>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</si>
  <si>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</si>
  <si>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</si>
  <si>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</si>
  <si>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</si>
  <si>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</si>
  <si>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</si>
  <si>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</si>
  <si>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</si>
  <si>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</si>
  <si>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</si>
  <si>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Condenseur biomasse</t>
  </si>
  <si>
    <t>Récupération de chaleur sortie condenseur (MWh)</t>
  </si>
  <si>
    <t>dont consommation électricité PAC (si PAC élec)</t>
  </si>
  <si>
    <t>COP de la PAC</t>
  </si>
  <si>
    <t>Puissance condenseur PAC en MW</t>
  </si>
  <si>
    <r>
      <t xml:space="preserve">CO2 évité (tonnes) :
</t>
    </r>
    <r>
      <rPr>
        <i/>
        <sz val="8"/>
        <color rgb="FF000000"/>
        <rFont val="Calibri"/>
        <family val="2"/>
        <scheme val="minor"/>
      </rPr>
      <t>réf. Combustion (base carbone ADEME) 
GN : 0,201tCO2/MWh PCI
fioul : 0,272tCO2/MWh PCI
charbon : 0,345tCO2/MWh PCI
électricité : 0,0519 tCO2/MWh</t>
    </r>
  </si>
  <si>
    <t>Industrie</t>
  </si>
  <si>
    <t>Non concerné</t>
  </si>
  <si>
    <t>Serres</t>
  </si>
  <si>
    <t>Piscine, centre aquatique</t>
  </si>
  <si>
    <t>800-1000</t>
  </si>
  <si>
    <t>&gt;1000</t>
  </si>
  <si>
    <t>Ratio ECS</t>
  </si>
  <si>
    <t>ratio CEREN</t>
  </si>
  <si>
    <t>kwh(ef)/m²/an</t>
  </si>
  <si>
    <t>Logements</t>
  </si>
  <si>
    <t>Besoins totaux plafonnés pour le calcul de l'aide (MWh/an)</t>
  </si>
  <si>
    <t>Vérification ECS</t>
  </si>
  <si>
    <t>Tableau 2.1 : Chaufferie dédiée et réseau technique</t>
  </si>
  <si>
    <t>A compléter uniquement si Chaufferie dédiée ou réseau technique</t>
  </si>
  <si>
    <t>Volet financier</t>
  </si>
  <si>
    <t>fiche_instrcution_biomasse_forfait_fds_chal_2026</t>
  </si>
  <si>
    <t>R25 aide FC</t>
  </si>
  <si>
    <t>R25 CEE (*)</t>
  </si>
  <si>
    <t>Ces tarifs doivent tenir compte des recommandations de l'ADEME concernant le prix de référence du gaz (en particulier le prix "fourniture gaz") : voir ci-dessous pour 2026</t>
  </si>
  <si>
    <t>(*)</t>
  </si>
  <si>
    <t>Préciser ici par qui sont perçus les CEE "raccordement" et le type de répercussion aux abonnés (le cas échéant)</t>
  </si>
  <si>
    <t xml:space="preserve">xxx </t>
  </si>
  <si>
    <t>€</t>
  </si>
  <si>
    <t>Estimation du gain en €/MWh :</t>
  </si>
  <si>
    <t>€/MWh</t>
  </si>
  <si>
    <r>
      <rPr>
        <b/>
        <sz val="11"/>
        <color theme="1"/>
        <rFont val="Calibri"/>
        <family val="2"/>
        <scheme val="minor"/>
      </rPr>
      <t xml:space="preserve">Cas 1, </t>
    </r>
    <r>
      <rPr>
        <sz val="11"/>
        <color theme="1"/>
        <rFont val="Calibri"/>
        <family val="2"/>
        <scheme val="minor"/>
      </rPr>
      <t>montant CEE "raccordement" perçus directement par les abonnés :</t>
    </r>
  </si>
  <si>
    <r>
      <rPr>
        <b/>
        <sz val="11"/>
        <color theme="1"/>
        <rFont val="Calibri"/>
        <family val="2"/>
        <scheme val="minor"/>
      </rPr>
      <t xml:space="preserve">Cas 2, </t>
    </r>
    <r>
      <rPr>
        <sz val="11"/>
        <color theme="1"/>
        <rFont val="Calibri"/>
        <family val="2"/>
        <scheme val="minor"/>
      </rPr>
      <t>montant des CEE "raccordement" perçus par le porteur des investissements du réseau (ex : opérateur) :</t>
    </r>
  </si>
  <si>
    <r>
      <t xml:space="preserve">Part de ces CEE </t>
    </r>
    <r>
      <rPr>
        <b/>
        <sz val="11"/>
        <color rgb="FF000000"/>
        <rFont val="Calibri"/>
        <family val="2"/>
        <scheme val="minor"/>
      </rPr>
      <t>répercutés sur les droits de raccordement</t>
    </r>
  </si>
  <si>
    <r>
      <t xml:space="preserve">Part de ces CEE </t>
    </r>
    <r>
      <rPr>
        <b/>
        <sz val="11"/>
        <color rgb="FF000000"/>
        <rFont val="Calibri"/>
        <family val="2"/>
        <scheme val="minor"/>
      </rPr>
      <t>répercutés sur le tarif (via R25 ou autre)</t>
    </r>
  </si>
  <si>
    <r>
      <t xml:space="preserve">Prix vente après opération avec subvention, </t>
    </r>
    <r>
      <rPr>
        <b/>
        <sz val="11"/>
        <color rgb="FF000000"/>
        <rFont val="Calibri"/>
        <family val="2"/>
        <scheme val="minor"/>
      </rPr>
      <t xml:space="preserve">sans </t>
    </r>
    <r>
      <rPr>
        <sz val="11"/>
        <color rgb="FF000000"/>
        <rFont val="Calibri"/>
        <family val="2"/>
        <scheme val="minor"/>
      </rPr>
      <t>CEE</t>
    </r>
  </si>
  <si>
    <r>
      <t xml:space="preserve">R2 moyen 
</t>
    </r>
    <r>
      <rPr>
        <b/>
        <sz val="9"/>
        <color theme="1"/>
        <rFont val="Calibri"/>
        <family val="2"/>
        <scheme val="minor"/>
      </rPr>
      <t>€</t>
    </r>
    <r>
      <rPr>
        <sz val="9"/>
        <color theme="1"/>
        <rFont val="Calibri"/>
        <family val="2"/>
        <scheme val="minor"/>
      </rPr>
      <t xml:space="preserve"> </t>
    </r>
    <r>
      <rPr>
        <b/>
        <sz val="9"/>
        <color theme="1"/>
        <rFont val="Calibri"/>
        <family val="2"/>
        <scheme val="minor"/>
      </rPr>
      <t>TTC/kW</t>
    </r>
  </si>
  <si>
    <t>Ces tarifs doivent tenir compte des recommandations de l'ADEME concernant le prix d'achat du gaz (afin d'estimer le prix complet TTC du chauffage) : voir ci-dessus pour 2026</t>
  </si>
  <si>
    <t>Impact des CEE "raccordement" 
(en €/MWh)</t>
  </si>
  <si>
    <t>Impact des frais de raccordement 
(en €/MWh)</t>
  </si>
  <si>
    <t>Prix vente après opération avec subvention, en tenant compte des CEE et des frais de raccordement</t>
  </si>
  <si>
    <t>Déficit de financement (année 2026) &lt;=&gt; aide maximale autorisée
(la valeur ci-dessous doit être positive)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</si>
</sst>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00&quot; points&quot;"/>
    <numFmt numFmtId="167" formatCode="0&quot; MWh EnR&amp;R sup. produits&quot;"/>
    <numFmt numFmtId="168" formatCode="0&quot; ml d'extension RC&quot;"/>
    <numFmt numFmtId="169" formatCode="_-* #,##0\ &quot;€&quot;_-;\-* #,##0\ &quot;€&quot;_-;_-* &quot;-&quot;??\ &quot;€&quot;_-;_-@_-"/>
    <numFmt numFmtId="170" formatCode="_-* #,##0_-;\-* #,##0_-;_-* &quot;-&quot;??_-;_-@_-"/>
    <numFmt numFmtId="171" formatCode="#,##0.00\ &quot;€&quot;"/>
  </numFmts>
  <fonts count="107" x14ac:knownFonts="1">
    <font>
      <sz val="11"/>
      <color theme="1"/>
      <name val="Calibri"/>
      <family val="2"/>
      <scheme val="minor"/>
    </font>
    <font>
      <b/>
      <sz val="11"/>
      <color theme="1"/>
      <name val="Calibri"/>
      <family val="2"/>
      <scheme val="minor"/>
    </font>
    <font>
      <sz val="11"/>
      <color rgb="FF000000"/>
      <name val="Calibri"/>
      <family val="2"/>
    </font>
    <font>
      <b/>
      <i/>
      <sz val="11"/>
      <color theme="1"/>
      <name val="Calibri"/>
      <family val="2"/>
      <scheme val="minor"/>
    </font>
    <font>
      <b/>
      <i/>
      <u/>
      <sz val="11"/>
      <color theme="1"/>
      <name val="Calibri"/>
      <family val="2"/>
      <scheme val="minor"/>
    </font>
    <font>
      <sz val="9"/>
      <color indexed="81"/>
      <name val="Tahoma"/>
      <family val="2"/>
    </font>
    <font>
      <b/>
      <sz val="9"/>
      <color indexed="81"/>
      <name val="Tahoma"/>
      <family val="2"/>
    </font>
    <font>
      <b/>
      <i/>
      <sz val="12"/>
      <color rgb="FFFF0000"/>
      <name val="Calibri"/>
      <family val="2"/>
      <scheme val="minor"/>
    </font>
    <font>
      <b/>
      <sz val="11"/>
      <color rgb="FFFF0000"/>
      <name val="Calibri"/>
      <family val="2"/>
      <scheme val="minor"/>
    </font>
    <font>
      <sz val="11"/>
      <color theme="1"/>
      <name val="Calibri"/>
      <family val="2"/>
      <scheme val="minor"/>
    </font>
    <font>
      <sz val="8"/>
      <color theme="1"/>
      <name val="Calibri"/>
      <family val="2"/>
      <scheme val="minor"/>
    </font>
    <font>
      <b/>
      <u/>
      <sz val="12"/>
      <color theme="1"/>
      <name val="Calibri"/>
      <family val="2"/>
      <scheme val="minor"/>
    </font>
    <font>
      <i/>
      <sz val="7"/>
      <color theme="1"/>
      <name val="Calibri"/>
      <family val="2"/>
      <scheme val="minor"/>
    </font>
    <font>
      <b/>
      <i/>
      <sz val="8"/>
      <color theme="1"/>
      <name val="Calibri"/>
      <family val="2"/>
      <scheme val="minor"/>
    </font>
    <font>
      <b/>
      <sz val="8"/>
      <color theme="1"/>
      <name val="Calibri"/>
      <family val="2"/>
      <scheme val="minor"/>
    </font>
    <font>
      <i/>
      <sz val="8"/>
      <color theme="1"/>
      <name val="Calibri"/>
      <family val="2"/>
      <scheme val="minor"/>
    </font>
    <font>
      <b/>
      <i/>
      <sz val="8"/>
      <color rgb="FFFF0000"/>
      <name val="Calibri"/>
      <family val="2"/>
      <scheme val="minor"/>
    </font>
    <font>
      <b/>
      <i/>
      <sz val="7"/>
      <color rgb="FFFF0000"/>
      <name val="Calibri"/>
      <family val="2"/>
      <scheme val="minor"/>
    </font>
    <font>
      <b/>
      <sz val="8"/>
      <color theme="1"/>
      <name val="Calibri"/>
      <family val="2"/>
    </font>
    <font>
      <b/>
      <i/>
      <sz val="8"/>
      <color theme="1"/>
      <name val="Calibri"/>
      <family val="2"/>
    </font>
    <font>
      <sz val="8"/>
      <color theme="1"/>
      <name val="Calibri"/>
      <family val="2"/>
    </font>
    <font>
      <i/>
      <sz val="8"/>
      <color theme="1"/>
      <name val="Calibri"/>
      <family val="2"/>
    </font>
    <font>
      <i/>
      <sz val="10"/>
      <color theme="1"/>
      <name val="Calibri"/>
      <family val="2"/>
    </font>
    <font>
      <b/>
      <i/>
      <sz val="9"/>
      <color theme="1"/>
      <name val="Calibri"/>
      <family val="2"/>
      <scheme val="minor"/>
    </font>
    <font>
      <sz val="11"/>
      <color theme="1"/>
      <name val="Calibri"/>
      <family val="2"/>
    </font>
    <font>
      <sz val="10"/>
      <color theme="1"/>
      <name val="Times New Roman"/>
      <family val="1"/>
    </font>
    <font>
      <b/>
      <sz val="8"/>
      <color rgb="FF000000"/>
      <name val="Arial"/>
      <family val="2"/>
    </font>
    <font>
      <b/>
      <sz val="10"/>
      <color rgb="FF000000"/>
      <name val="Arial"/>
      <family val="2"/>
    </font>
    <font>
      <sz val="8"/>
      <color rgb="FF000000"/>
      <name val="Arial"/>
      <family val="2"/>
    </font>
    <font>
      <u/>
      <sz val="9"/>
      <color theme="1"/>
      <name val="Calibri"/>
      <family val="2"/>
    </font>
    <font>
      <i/>
      <sz val="8"/>
      <color rgb="FF000000"/>
      <name val="Arial"/>
      <family val="2"/>
    </font>
    <font>
      <i/>
      <u/>
      <sz val="9"/>
      <color theme="1"/>
      <name val="Calibri"/>
      <family val="2"/>
    </font>
    <font>
      <sz val="8"/>
      <color theme="1"/>
      <name val="Arial"/>
      <family val="2"/>
    </font>
    <font>
      <sz val="8"/>
      <color rgb="FF000000"/>
      <name val="Calibri"/>
      <family val="2"/>
    </font>
    <font>
      <b/>
      <sz val="14"/>
      <color rgb="FFFF0000"/>
      <name val="Calibri"/>
      <family val="2"/>
      <scheme val="minor"/>
    </font>
    <font>
      <b/>
      <sz val="26"/>
      <color rgb="FFFF0000"/>
      <name val="Calibri"/>
      <family val="2"/>
    </font>
    <font>
      <sz val="11"/>
      <color theme="1"/>
      <name val="Arial"/>
      <family val="2"/>
    </font>
    <font>
      <sz val="10"/>
      <color theme="1"/>
      <name val="Arial"/>
      <family val="2"/>
    </font>
    <font>
      <i/>
      <sz val="10"/>
      <color theme="1"/>
      <name val="Calibri"/>
      <family val="2"/>
      <scheme val="minor"/>
    </font>
    <font>
      <b/>
      <i/>
      <sz val="11"/>
      <color rgb="FFFF0000"/>
      <name val="Calibri"/>
      <family val="2"/>
      <scheme val="minor"/>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10"/>
      <color rgb="FFFF0000"/>
      <name val="Arial"/>
      <family val="2"/>
    </font>
    <font>
      <b/>
      <sz val="7"/>
      <color rgb="FFFF0000"/>
      <name val="Calibri"/>
      <family val="2"/>
    </font>
    <font>
      <i/>
      <sz val="8"/>
      <color theme="1"/>
      <name val="Arial"/>
      <family val="2"/>
    </font>
    <font>
      <b/>
      <sz val="8"/>
      <color rgb="FFC00000"/>
      <name val="Arial"/>
      <family val="2"/>
    </font>
    <font>
      <sz val="8"/>
      <color rgb="FF000000"/>
      <name val="Calibri"/>
      <family val="2"/>
      <scheme val="minor"/>
    </font>
    <font>
      <sz val="9"/>
      <color theme="1"/>
      <name val="Calibri"/>
      <family val="2"/>
      <scheme val="minor"/>
    </font>
    <font>
      <b/>
      <sz val="9"/>
      <color theme="1"/>
      <name val="Calibri"/>
      <family val="2"/>
      <scheme val="minor"/>
    </font>
    <font>
      <sz val="7"/>
      <color rgb="FF000000"/>
      <name val="Arial"/>
      <family val="2"/>
    </font>
    <font>
      <sz val="8"/>
      <color rgb="FFFF0000"/>
      <name val="Calibri"/>
      <family val="2"/>
      <scheme val="minor"/>
    </font>
    <font>
      <sz val="8"/>
      <name val="Calibri"/>
      <family val="2"/>
      <scheme val="minor"/>
    </font>
    <font>
      <b/>
      <sz val="14"/>
      <color rgb="FFFF0000"/>
      <name val="Arial"/>
      <family val="2"/>
    </font>
    <font>
      <b/>
      <sz val="11"/>
      <color theme="1"/>
      <name val="Arial"/>
      <family val="2"/>
    </font>
    <font>
      <b/>
      <sz val="12"/>
      <color rgb="FF000000"/>
      <name val="Arial"/>
      <family val="2"/>
    </font>
    <font>
      <b/>
      <u/>
      <sz val="12"/>
      <color rgb="FF000000"/>
      <name val="Arial"/>
      <family val="2"/>
    </font>
    <font>
      <sz val="12"/>
      <color rgb="FF000000"/>
      <name val="Arial"/>
      <family val="2"/>
    </font>
    <font>
      <i/>
      <u/>
      <sz val="10"/>
      <color theme="1"/>
      <name val="Arial"/>
      <family val="2"/>
    </font>
    <font>
      <b/>
      <sz val="12"/>
      <color theme="1"/>
      <name val="Arial"/>
      <family val="2"/>
    </font>
    <font>
      <b/>
      <i/>
      <sz val="11"/>
      <color theme="1"/>
      <name val="Arial"/>
      <family val="2"/>
    </font>
    <font>
      <b/>
      <i/>
      <sz val="10"/>
      <color theme="1"/>
      <name val="Arial"/>
      <family val="2"/>
    </font>
    <font>
      <sz val="11"/>
      <color rgb="FFFF0000"/>
      <name val="Calibri"/>
      <family val="2"/>
      <scheme val="minor"/>
    </font>
    <font>
      <sz val="11"/>
      <color rgb="FF000000"/>
      <name val="Aptos Narrow"/>
      <family val="2"/>
    </font>
    <font>
      <sz val="11"/>
      <color rgb="FF242424"/>
      <name val="Aptos Narrow"/>
      <family val="2"/>
    </font>
    <font>
      <b/>
      <sz val="8"/>
      <color rgb="FFFF0000"/>
      <name val="Calibri"/>
      <family val="2"/>
    </font>
    <font>
      <b/>
      <sz val="8"/>
      <color rgb="FF000000"/>
      <name val="Calibri"/>
      <family val="2"/>
    </font>
    <font>
      <b/>
      <sz val="8"/>
      <color rgb="FF000000"/>
      <name val="Calibri"/>
      <family val="2"/>
      <scheme val="minor"/>
    </font>
    <font>
      <i/>
      <sz val="8"/>
      <color rgb="FF000000"/>
      <name val="Calibri"/>
      <family val="2"/>
      <scheme val="minor"/>
    </font>
    <font>
      <sz val="9"/>
      <color rgb="FFFF0000"/>
      <name val="Calibri"/>
      <family val="2"/>
      <scheme val="minor"/>
    </font>
    <font>
      <sz val="11"/>
      <color rgb="FF000000"/>
      <name val="Calibri"/>
      <family val="2"/>
      <scheme val="minor"/>
    </font>
    <font>
      <b/>
      <sz val="11"/>
      <color rgb="FF000000"/>
      <name val="Calibri"/>
      <family val="2"/>
      <scheme val="minor"/>
    </font>
    <font>
      <b/>
      <sz val="16"/>
      <color rgb="FFC00000"/>
      <name val="Arial"/>
      <family val="2"/>
    </font>
    <font>
      <sz val="8"/>
      <color theme="0" tint="-0.499984740745262"/>
      <name val="Arial"/>
      <family val="2"/>
    </font>
    <font>
      <sz val="18"/>
      <color theme="0"/>
      <name val="Arial"/>
      <family val="2"/>
    </font>
    <font>
      <b/>
      <sz val="18"/>
      <color theme="0"/>
      <name val="Arial"/>
      <family val="2"/>
    </font>
    <font>
      <u/>
      <sz val="11"/>
      <color theme="10"/>
      <name val="Arial"/>
      <family val="2"/>
    </font>
    <font>
      <sz val="11"/>
      <color rgb="FFFFFFFF"/>
      <name val="Arial"/>
      <family val="2"/>
    </font>
    <font>
      <sz val="11"/>
      <name val="Arial"/>
      <family val="2"/>
    </font>
    <font>
      <sz val="10"/>
      <color theme="4"/>
      <name val="Arial"/>
      <family val="2"/>
    </font>
    <font>
      <b/>
      <sz val="10"/>
      <color theme="1"/>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i/>
      <sz val="11"/>
      <color theme="1"/>
      <name val="Arial"/>
      <family val="2"/>
    </font>
    <font>
      <sz val="3"/>
      <color theme="1"/>
      <name val="Arial"/>
      <family val="2"/>
    </font>
    <font>
      <sz val="11"/>
      <color theme="0"/>
      <name val="Arial"/>
      <family val="2"/>
    </font>
    <font>
      <b/>
      <u/>
      <sz val="11"/>
      <color theme="1"/>
      <name val="Calibri"/>
      <family val="2"/>
      <scheme val="minor"/>
    </font>
    <font>
      <i/>
      <sz val="11"/>
      <color theme="1"/>
      <name val="Calibri"/>
      <family val="2"/>
      <scheme val="minor"/>
    </font>
    <font>
      <i/>
      <sz val="9"/>
      <color theme="4" tint="-0.249977111117893"/>
      <name val="Calibri"/>
      <family val="2"/>
      <scheme val="minor"/>
    </font>
    <font>
      <sz val="9"/>
      <color rgb="FF000000"/>
      <name val="Arial"/>
      <family val="2"/>
    </font>
  </fonts>
  <fills count="44">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6"/>
        <bgColor indexed="64"/>
      </patternFill>
    </fill>
    <fill>
      <patternFill patternType="solid">
        <fgColor theme="8"/>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FF00"/>
        <bgColor indexed="64"/>
      </patternFill>
    </fill>
    <fill>
      <patternFill patternType="solid">
        <fgColor rgb="FFFFCC99"/>
        <bgColor indexed="64"/>
      </patternFill>
    </fill>
    <fill>
      <patternFill patternType="solid">
        <fgColor rgb="FF00CCFF"/>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2"/>
        <bgColor indexed="64"/>
      </patternFill>
    </fill>
    <fill>
      <patternFill patternType="solid">
        <fgColor rgb="FFC6E0B4"/>
        <bgColor indexed="64"/>
      </patternFill>
    </fill>
    <fill>
      <patternFill patternType="solid">
        <fgColor rgb="FFEEEEEE"/>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E2EFDA"/>
        <bgColor rgb="FF000000"/>
      </patternFill>
    </fill>
    <fill>
      <patternFill patternType="solid">
        <fgColor rgb="FFD9D9D9"/>
        <bgColor rgb="FF000000"/>
      </patternFill>
    </fill>
    <fill>
      <patternFill patternType="solid">
        <fgColor theme="1"/>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7"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thin">
        <color theme="0"/>
      </right>
      <top style="thin">
        <color theme="0"/>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style="hair">
        <color theme="0" tint="-0.499984740745262"/>
      </right>
      <top/>
      <bottom/>
      <diagonal/>
    </border>
    <border>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s>
  <cellStyleXfs count="7">
    <xf numFmtId="0" fontId="0" fillId="0" borderId="0"/>
    <xf numFmtId="9" fontId="9" fillId="0" borderId="0" applyFont="0" applyFill="0" applyBorder="0" applyAlignment="0" applyProtection="0"/>
    <xf numFmtId="0" fontId="32" fillId="0" borderId="0"/>
    <xf numFmtId="0" fontId="44" fillId="0" borderId="0" applyNumberForma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41" fillId="0" borderId="0"/>
  </cellStyleXfs>
  <cellXfs count="630">
    <xf numFmtId="0" fontId="0" fillId="0" borderId="0" xfId="0"/>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4" fillId="0" borderId="0" xfId="0" applyFont="1" applyAlignment="1">
      <alignment vertical="center"/>
    </xf>
    <xf numFmtId="0" fontId="0" fillId="0" borderId="1" xfId="0" applyBorder="1" applyAlignment="1">
      <alignment vertical="center" wrapText="1"/>
    </xf>
    <xf numFmtId="0" fontId="4" fillId="0" borderId="1" xfId="0" applyFont="1" applyBorder="1" applyAlignment="1">
      <alignment vertical="center"/>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0" borderId="0" xfId="0" applyFont="1"/>
    <xf numFmtId="0" fontId="10" fillId="4" borderId="2" xfId="0" applyFont="1" applyFill="1" applyBorder="1"/>
    <xf numFmtId="0" fontId="10" fillId="4" borderId="3" xfId="0" applyFont="1" applyFill="1" applyBorder="1"/>
    <xf numFmtId="0" fontId="12" fillId="4" borderId="4" xfId="0" applyFont="1" applyFill="1" applyBorder="1" applyAlignment="1">
      <alignment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4" fillId="4" borderId="7" xfId="0" applyFont="1" applyFill="1" applyBorder="1" applyAlignment="1">
      <alignment horizontal="left"/>
    </xf>
    <xf numFmtId="1" fontId="10" fillId="4" borderId="8" xfId="0" applyNumberFormat="1" applyFont="1" applyFill="1" applyBorder="1" applyAlignment="1">
      <alignment horizontal="center"/>
    </xf>
    <xf numFmtId="1" fontId="10" fillId="4" borderId="9" xfId="0" applyNumberFormat="1" applyFont="1" applyFill="1" applyBorder="1" applyAlignment="1">
      <alignment horizontal="center"/>
    </xf>
    <xf numFmtId="0" fontId="10" fillId="4" borderId="11" xfId="0" applyFont="1" applyFill="1" applyBorder="1" applyAlignment="1">
      <alignment horizontal="left"/>
    </xf>
    <xf numFmtId="1" fontId="10" fillId="4" borderId="1" xfId="0" applyNumberFormat="1" applyFont="1" applyFill="1" applyBorder="1" applyAlignment="1">
      <alignment horizontal="center"/>
    </xf>
    <xf numFmtId="1" fontId="10" fillId="4" borderId="12" xfId="0" applyNumberFormat="1" applyFont="1" applyFill="1" applyBorder="1" applyAlignment="1">
      <alignment horizontal="center"/>
    </xf>
    <xf numFmtId="9" fontId="10" fillId="4" borderId="1" xfId="1" applyFont="1" applyFill="1" applyBorder="1" applyAlignment="1">
      <alignment horizontal="center"/>
    </xf>
    <xf numFmtId="164" fontId="10" fillId="4" borderId="1" xfId="0" applyNumberFormat="1" applyFont="1" applyFill="1" applyBorder="1" applyAlignment="1">
      <alignment horizontal="center"/>
    </xf>
    <xf numFmtId="164" fontId="10" fillId="4" borderId="12" xfId="0" applyNumberFormat="1" applyFont="1" applyFill="1" applyBorder="1" applyAlignment="1">
      <alignment horizontal="center"/>
    </xf>
    <xf numFmtId="0" fontId="10" fillId="4" borderId="13" xfId="0" applyFont="1" applyFill="1" applyBorder="1" applyAlignment="1">
      <alignment horizontal="left"/>
    </xf>
    <xf numFmtId="165" fontId="15" fillId="4" borderId="14" xfId="1" applyNumberFormat="1" applyFont="1" applyFill="1" applyBorder="1" applyAlignment="1">
      <alignment horizontal="center"/>
    </xf>
    <xf numFmtId="166" fontId="15" fillId="5" borderId="15" xfId="0" applyNumberFormat="1" applyFont="1" applyFill="1" applyBorder="1" applyAlignment="1">
      <alignment horizontal="center"/>
    </xf>
    <xf numFmtId="164" fontId="10" fillId="5" borderId="12" xfId="0" applyNumberFormat="1" applyFont="1" applyFill="1" applyBorder="1" applyAlignment="1">
      <alignment horizontal="center"/>
    </xf>
    <xf numFmtId="0" fontId="14" fillId="4" borderId="7" xfId="0" applyFont="1" applyFill="1" applyBorder="1" applyAlignment="1">
      <alignment horizontal="left" vertical="center" wrapText="1"/>
    </xf>
    <xf numFmtId="1" fontId="14" fillId="4" borderId="8" xfId="0" applyNumberFormat="1" applyFont="1" applyFill="1" applyBorder="1" applyAlignment="1">
      <alignment horizontal="center" vertical="center"/>
    </xf>
    <xf numFmtId="1" fontId="14" fillId="4" borderId="20" xfId="0" applyNumberFormat="1" applyFont="1" applyFill="1" applyBorder="1" applyAlignment="1">
      <alignment horizontal="center" vertical="center"/>
    </xf>
    <xf numFmtId="1" fontId="15" fillId="4" borderId="9" xfId="0" applyNumberFormat="1" applyFont="1" applyFill="1" applyBorder="1" applyAlignment="1">
      <alignment horizontal="center" vertical="center"/>
    </xf>
    <xf numFmtId="0" fontId="14" fillId="4" borderId="11" xfId="0" applyFont="1" applyFill="1" applyBorder="1" applyAlignment="1">
      <alignment horizontal="left" wrapText="1"/>
    </xf>
    <xf numFmtId="1" fontId="14" fillId="4" borderId="22" xfId="0" applyNumberFormat="1" applyFont="1" applyFill="1" applyBorder="1" applyAlignment="1">
      <alignment horizontal="center" vertical="center"/>
    </xf>
    <xf numFmtId="164" fontId="14" fillId="4" borderId="23" xfId="0" applyNumberFormat="1" applyFont="1" applyFill="1" applyBorder="1" applyAlignment="1">
      <alignment horizontal="center" vertical="center"/>
    </xf>
    <xf numFmtId="1" fontId="15" fillId="4" borderId="12" xfId="0" applyNumberFormat="1" applyFont="1" applyFill="1" applyBorder="1" applyAlignment="1">
      <alignment horizontal="center" vertical="center"/>
    </xf>
    <xf numFmtId="0" fontId="14" fillId="4" borderId="11" xfId="0" applyFont="1" applyFill="1" applyBorder="1" applyAlignment="1">
      <alignment horizontal="left" vertical="center" wrapText="1"/>
    </xf>
    <xf numFmtId="165" fontId="14" fillId="4" borderId="22" xfId="1" applyNumberFormat="1" applyFont="1" applyFill="1" applyBorder="1" applyAlignment="1">
      <alignment horizontal="center" vertical="center"/>
    </xf>
    <xf numFmtId="165" fontId="14" fillId="4" borderId="23" xfId="1" applyNumberFormat="1" applyFont="1" applyFill="1" applyBorder="1" applyAlignment="1">
      <alignment horizontal="center" vertical="center"/>
    </xf>
    <xf numFmtId="165" fontId="14" fillId="4" borderId="12" xfId="1" applyNumberFormat="1" applyFont="1" applyFill="1" applyBorder="1" applyAlignment="1">
      <alignment horizontal="center" vertical="center"/>
    </xf>
    <xf numFmtId="1" fontId="15" fillId="4" borderId="14" xfId="0" applyNumberFormat="1" applyFont="1" applyFill="1" applyBorder="1" applyAlignment="1">
      <alignment horizontal="center" vertical="center"/>
    </xf>
    <xf numFmtId="1" fontId="12" fillId="4" borderId="14" xfId="0" applyNumberFormat="1" applyFont="1" applyFill="1" applyBorder="1" applyAlignment="1">
      <alignment horizontal="center" vertical="center" wrapText="1"/>
    </xf>
    <xf numFmtId="1" fontId="15" fillId="4" borderId="15" xfId="0" applyNumberFormat="1" applyFont="1" applyFill="1" applyBorder="1" applyAlignment="1">
      <alignment horizontal="center" vertical="center"/>
    </xf>
    <xf numFmtId="0" fontId="15" fillId="4" borderId="16" xfId="0" applyFont="1" applyFill="1" applyBorder="1" applyAlignment="1">
      <alignment horizontal="left" wrapText="1"/>
    </xf>
    <xf numFmtId="0" fontId="14" fillId="4" borderId="30" xfId="0" applyFont="1" applyFill="1" applyBorder="1" applyAlignment="1">
      <alignment horizontal="left" vertical="center" wrapText="1"/>
    </xf>
    <xf numFmtId="2" fontId="14" fillId="4" borderId="21" xfId="0" applyNumberFormat="1" applyFont="1" applyFill="1" applyBorder="1" applyAlignment="1">
      <alignment horizontal="center" vertical="center"/>
    </xf>
    <xf numFmtId="2" fontId="15" fillId="4" borderId="25" xfId="0" applyNumberFormat="1" applyFont="1" applyFill="1" applyBorder="1" applyAlignment="1">
      <alignment horizontal="center" vertical="center"/>
    </xf>
    <xf numFmtId="0" fontId="14" fillId="4" borderId="17" xfId="0" applyFont="1" applyFill="1" applyBorder="1" applyAlignment="1">
      <alignment horizontal="left" vertical="center"/>
    </xf>
    <xf numFmtId="1" fontId="14" fillId="4" borderId="1" xfId="0" applyNumberFormat="1" applyFont="1" applyFill="1" applyBorder="1" applyAlignment="1">
      <alignment horizontal="center" vertical="center"/>
    </xf>
    <xf numFmtId="0" fontId="15" fillId="4" borderId="17" xfId="0" applyFont="1" applyFill="1" applyBorder="1" applyAlignment="1">
      <alignment horizontal="left" vertical="center" indent="1"/>
    </xf>
    <xf numFmtId="1" fontId="15" fillId="4" borderId="1" xfId="0" applyNumberFormat="1" applyFont="1" applyFill="1" applyBorder="1" applyAlignment="1">
      <alignment horizontal="center" vertical="center"/>
    </xf>
    <xf numFmtId="1" fontId="14" fillId="4" borderId="1" xfId="0" applyNumberFormat="1" applyFont="1" applyFill="1" applyBorder="1" applyAlignment="1">
      <alignment horizontal="center"/>
    </xf>
    <xf numFmtId="2" fontId="14" fillId="4" borderId="1" xfId="0" applyNumberFormat="1" applyFont="1" applyFill="1" applyBorder="1" applyAlignment="1">
      <alignment horizontal="center" vertical="center"/>
    </xf>
    <xf numFmtId="0" fontId="14" fillId="4" borderId="17" xfId="0" applyFont="1" applyFill="1" applyBorder="1" applyAlignment="1">
      <alignment horizontal="left" vertical="center" wrapText="1"/>
    </xf>
    <xf numFmtId="9" fontId="14" fillId="4" borderId="1" xfId="1" applyFont="1" applyFill="1" applyBorder="1" applyAlignment="1">
      <alignment horizontal="center"/>
    </xf>
    <xf numFmtId="0" fontId="14" fillId="4" borderId="30" xfId="0" applyFont="1" applyFill="1" applyBorder="1" applyAlignment="1">
      <alignment horizontal="left" vertical="center"/>
    </xf>
    <xf numFmtId="0" fontId="15" fillId="4" borderId="18" xfId="0" applyFont="1" applyFill="1" applyBorder="1" applyAlignment="1">
      <alignment vertical="center" wrapText="1"/>
    </xf>
    <xf numFmtId="0" fontId="18" fillId="8"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8" fillId="8" borderId="1" xfId="0" applyFont="1" applyFill="1" applyBorder="1" applyAlignment="1">
      <alignment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4" fillId="11" borderId="16" xfId="0" applyFont="1" applyFill="1" applyBorder="1" applyAlignment="1">
      <alignment horizontal="left" vertical="center"/>
    </xf>
    <xf numFmtId="0" fontId="24" fillId="11" borderId="8" xfId="0" applyFont="1" applyFill="1" applyBorder="1" applyAlignment="1">
      <alignment horizontal="left" vertical="center"/>
    </xf>
    <xf numFmtId="0" fontId="25" fillId="11" borderId="9" xfId="0" applyFont="1" applyFill="1" applyBorder="1"/>
    <xf numFmtId="0" fontId="24" fillId="11" borderId="17" xfId="0" applyFont="1" applyFill="1" applyBorder="1" applyAlignment="1">
      <alignment horizontal="left" vertical="center"/>
    </xf>
    <xf numFmtId="0" fontId="24" fillId="11" borderId="1" xfId="0" applyFont="1" applyFill="1" applyBorder="1" applyAlignment="1">
      <alignment horizontal="left" vertical="center"/>
    </xf>
    <xf numFmtId="0" fontId="25" fillId="0" borderId="12" xfId="0" applyFont="1" applyBorder="1"/>
    <xf numFmtId="0" fontId="24" fillId="11" borderId="18" xfId="0" applyFont="1" applyFill="1" applyBorder="1" applyAlignment="1">
      <alignment horizontal="left" vertical="center"/>
    </xf>
    <xf numFmtId="0" fontId="24" fillId="11" borderId="14" xfId="0" applyFont="1" applyFill="1" applyBorder="1" applyAlignment="1">
      <alignment horizontal="left" vertical="center"/>
    </xf>
    <xf numFmtId="0" fontId="25" fillId="0" borderId="15" xfId="0" applyFont="1" applyBorder="1"/>
    <xf numFmtId="0" fontId="24" fillId="12" borderId="16" xfId="0" applyFont="1" applyFill="1" applyBorder="1" applyAlignment="1">
      <alignment horizontal="left" vertical="center"/>
    </xf>
    <xf numFmtId="0" fontId="24" fillId="12" borderId="8" xfId="0" applyFont="1" applyFill="1" applyBorder="1" applyAlignment="1">
      <alignment horizontal="left" vertical="center"/>
    </xf>
    <xf numFmtId="0" fontId="25" fillId="12" borderId="9" xfId="0" applyFont="1" applyFill="1" applyBorder="1"/>
    <xf numFmtId="0" fontId="24" fillId="12" borderId="17" xfId="0" applyFont="1" applyFill="1" applyBorder="1" applyAlignment="1">
      <alignment horizontal="left" vertical="center"/>
    </xf>
    <xf numFmtId="0" fontId="24" fillId="12" borderId="1" xfId="0" applyFont="1" applyFill="1" applyBorder="1" applyAlignment="1">
      <alignment horizontal="left" vertical="center"/>
    </xf>
    <xf numFmtId="0" fontId="24" fillId="12" borderId="18" xfId="0" applyFont="1" applyFill="1" applyBorder="1" applyAlignment="1">
      <alignment horizontal="left" vertical="center"/>
    </xf>
    <xf numFmtId="0" fontId="24" fillId="12" borderId="14"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8" xfId="0" applyFont="1" applyFill="1" applyBorder="1" applyAlignment="1">
      <alignment horizontal="left" vertical="center"/>
    </xf>
    <xf numFmtId="0" fontId="25" fillId="2" borderId="9" xfId="0" applyFont="1" applyFill="1" applyBorder="1"/>
    <xf numFmtId="0" fontId="24" fillId="2" borderId="17" xfId="0" applyFont="1" applyFill="1" applyBorder="1" applyAlignment="1">
      <alignment horizontal="left" vertical="center"/>
    </xf>
    <xf numFmtId="0" fontId="24" fillId="2" borderId="1"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14" xfId="0" applyFont="1" applyFill="1" applyBorder="1" applyAlignment="1">
      <alignment horizontal="left" vertical="center"/>
    </xf>
    <xf numFmtId="0" fontId="24" fillId="13" borderId="16" xfId="0" applyFont="1" applyFill="1" applyBorder="1" applyAlignment="1">
      <alignment horizontal="left" vertical="center"/>
    </xf>
    <xf numFmtId="0" fontId="24" fillId="13" borderId="8" xfId="0" applyFont="1" applyFill="1" applyBorder="1" applyAlignment="1">
      <alignment horizontal="left" vertical="center"/>
    </xf>
    <xf numFmtId="0" fontId="25" fillId="13" borderId="9" xfId="0" applyFont="1" applyFill="1" applyBorder="1"/>
    <xf numFmtId="0" fontId="24" fillId="13" borderId="17" xfId="0" applyFont="1" applyFill="1" applyBorder="1" applyAlignment="1">
      <alignment horizontal="left" vertical="center"/>
    </xf>
    <xf numFmtId="0" fontId="24" fillId="13" borderId="1" xfId="0" applyFont="1" applyFill="1" applyBorder="1" applyAlignment="1">
      <alignment horizontal="left" vertical="center"/>
    </xf>
    <xf numFmtId="0" fontId="0" fillId="0" borderId="12" xfId="0" applyBorder="1"/>
    <xf numFmtId="0" fontId="24" fillId="13" borderId="18" xfId="0" applyFont="1" applyFill="1" applyBorder="1" applyAlignment="1">
      <alignment horizontal="left" vertical="center"/>
    </xf>
    <xf numFmtId="0" fontId="24" fillId="13" borderId="14" xfId="0" applyFont="1" applyFill="1" applyBorder="1" applyAlignment="1">
      <alignment horizontal="left" vertical="center"/>
    </xf>
    <xf numFmtId="0" fontId="29" fillId="0" borderId="43" xfId="0" applyFont="1" applyBorder="1" applyAlignment="1">
      <alignment horizontal="justify" vertical="center" wrapText="1"/>
    </xf>
    <xf numFmtId="0" fontId="29" fillId="0" borderId="44" xfId="0" applyFont="1" applyBorder="1" applyAlignment="1">
      <alignment horizontal="justify" vertical="center" wrapText="1"/>
    </xf>
    <xf numFmtId="0" fontId="31" fillId="0" borderId="0" xfId="0" applyFont="1" applyAlignment="1">
      <alignment horizontal="left" vertical="center"/>
    </xf>
    <xf numFmtId="0" fontId="10" fillId="4" borderId="24" xfId="0" applyFont="1" applyFill="1" applyBorder="1" applyAlignment="1">
      <alignment horizontal="left"/>
    </xf>
    <xf numFmtId="164" fontId="10" fillId="4" borderId="21" xfId="0" applyNumberFormat="1" applyFont="1" applyFill="1" applyBorder="1" applyAlignment="1">
      <alignment horizontal="center"/>
    </xf>
    <xf numFmtId="164" fontId="10" fillId="4" borderId="25" xfId="0" applyNumberFormat="1" applyFont="1" applyFill="1" applyBorder="1" applyAlignment="1">
      <alignment horizontal="center"/>
    </xf>
    <xf numFmtId="0" fontId="18" fillId="15" borderId="1" xfId="0" applyFont="1" applyFill="1" applyBorder="1" applyAlignment="1">
      <alignment horizontal="center" vertical="center" wrapText="1"/>
    </xf>
    <xf numFmtId="0" fontId="0" fillId="0" borderId="1" xfId="0" applyBorder="1" applyAlignment="1">
      <alignment horizontal="left" vertical="center"/>
    </xf>
    <xf numFmtId="9" fontId="0" fillId="0" borderId="1" xfId="0" applyNumberFormat="1" applyBorder="1" applyAlignment="1">
      <alignment horizontal="left" vertical="center" wrapText="1"/>
    </xf>
    <xf numFmtId="0" fontId="0" fillId="0" borderId="1" xfId="0" quotePrefix="1" applyBorder="1" applyAlignment="1">
      <alignment horizontal="left" vertical="center" wrapText="1"/>
    </xf>
    <xf numFmtId="0" fontId="1" fillId="15" borderId="1" xfId="0" applyFont="1" applyFill="1" applyBorder="1" applyAlignment="1">
      <alignment horizontal="left" vertical="center"/>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0" fillId="15" borderId="1" xfId="0" applyFill="1" applyBorder="1" applyAlignment="1">
      <alignment horizontal="center" vertical="center"/>
    </xf>
    <xf numFmtId="1" fontId="12" fillId="4" borderId="12" xfId="0" applyNumberFormat="1" applyFont="1" applyFill="1" applyBorder="1" applyAlignment="1">
      <alignment horizontal="center" vertical="center" wrapText="1"/>
    </xf>
    <xf numFmtId="0" fontId="7" fillId="0" borderId="0" xfId="0" applyFont="1"/>
    <xf numFmtId="0" fontId="28"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6" fillId="8" borderId="1" xfId="0" applyFont="1" applyFill="1" applyBorder="1" applyAlignment="1">
      <alignment horizontal="center" vertical="center" wrapText="1"/>
    </xf>
    <xf numFmtId="0" fontId="26" fillId="17"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0" fillId="4" borderId="0" xfId="0" applyFill="1"/>
    <xf numFmtId="0" fontId="36" fillId="4" borderId="0" xfId="0" applyFont="1" applyFill="1"/>
    <xf numFmtId="0" fontId="36" fillId="10" borderId="47" xfId="0" applyFont="1" applyFill="1" applyBorder="1" applyAlignment="1">
      <alignment horizontal="left" vertical="center" wrapText="1"/>
    </xf>
    <xf numFmtId="0" fontId="36" fillId="10" borderId="45" xfId="0" applyFont="1" applyFill="1" applyBorder="1" applyAlignment="1">
      <alignment horizontal="center" vertical="center" wrapText="1"/>
    </xf>
    <xf numFmtId="0" fontId="36" fillId="10" borderId="46" xfId="0" applyFont="1" applyFill="1" applyBorder="1" applyAlignment="1">
      <alignment horizontal="left" vertical="center" wrapText="1"/>
    </xf>
    <xf numFmtId="0" fontId="36" fillId="17" borderId="16" xfId="0" applyFont="1" applyFill="1" applyBorder="1" applyAlignment="1">
      <alignment horizontal="left" vertical="center"/>
    </xf>
    <xf numFmtId="0" fontId="36" fillId="17" borderId="20" xfId="0" applyFont="1" applyFill="1" applyBorder="1" applyAlignment="1">
      <alignment horizontal="center" vertical="center"/>
    </xf>
    <xf numFmtId="0" fontId="37" fillId="17" borderId="41" xfId="0" applyFont="1" applyFill="1" applyBorder="1" applyAlignment="1">
      <alignment horizontal="center"/>
    </xf>
    <xf numFmtId="0" fontId="36" fillId="17" borderId="17" xfId="0" applyFont="1" applyFill="1" applyBorder="1" applyAlignment="1">
      <alignment horizontal="left" vertical="center"/>
    </xf>
    <xf numFmtId="0" fontId="36" fillId="17" borderId="1" xfId="0" applyFont="1" applyFill="1" applyBorder="1" applyAlignment="1">
      <alignment horizontal="center" vertical="center"/>
    </xf>
    <xf numFmtId="0" fontId="37" fillId="4" borderId="29" xfId="0" applyFont="1" applyFill="1" applyBorder="1" applyAlignment="1">
      <alignment horizontal="center"/>
    </xf>
    <xf numFmtId="0" fontId="37" fillId="4" borderId="36" xfId="0" applyFont="1" applyFill="1" applyBorder="1" applyAlignment="1">
      <alignment horizontal="center"/>
    </xf>
    <xf numFmtId="0" fontId="36" fillId="14" borderId="16" xfId="0" applyFont="1" applyFill="1" applyBorder="1" applyAlignment="1">
      <alignment horizontal="left" vertical="center"/>
    </xf>
    <xf numFmtId="0" fontId="36" fillId="14" borderId="20" xfId="0" applyFont="1" applyFill="1" applyBorder="1" applyAlignment="1">
      <alignment horizontal="center" vertical="center"/>
    </xf>
    <xf numFmtId="0" fontId="37" fillId="14" borderId="41" xfId="0" applyFont="1" applyFill="1" applyBorder="1" applyAlignment="1">
      <alignment horizontal="center"/>
    </xf>
    <xf numFmtId="0" fontId="36" fillId="14" borderId="17" xfId="0" applyFont="1" applyFill="1" applyBorder="1" applyAlignment="1">
      <alignment horizontal="left" vertical="center"/>
    </xf>
    <xf numFmtId="0" fontId="36" fillId="14" borderId="1" xfId="0" applyFont="1" applyFill="1" applyBorder="1" applyAlignment="1">
      <alignment horizontal="center" vertical="center"/>
    </xf>
    <xf numFmtId="0" fontId="36" fillId="14" borderId="18" xfId="0" applyFont="1" applyFill="1" applyBorder="1" applyAlignment="1">
      <alignment horizontal="left" vertical="center"/>
    </xf>
    <xf numFmtId="0" fontId="36" fillId="14" borderId="14" xfId="0" applyFont="1" applyFill="1" applyBorder="1" applyAlignment="1">
      <alignment horizontal="center" vertical="center"/>
    </xf>
    <xf numFmtId="0" fontId="36" fillId="19" borderId="16" xfId="0" applyFont="1" applyFill="1" applyBorder="1" applyAlignment="1">
      <alignment horizontal="left" vertical="center"/>
    </xf>
    <xf numFmtId="0" fontId="36" fillId="19" borderId="20" xfId="0" applyFont="1" applyFill="1" applyBorder="1" applyAlignment="1">
      <alignment horizontal="center" vertical="center"/>
    </xf>
    <xf numFmtId="0" fontId="37" fillId="19" borderId="41" xfId="0" applyFont="1" applyFill="1" applyBorder="1" applyAlignment="1">
      <alignment horizontal="center"/>
    </xf>
    <xf numFmtId="0" fontId="36" fillId="19" borderId="17" xfId="0" applyFont="1" applyFill="1" applyBorder="1" applyAlignment="1">
      <alignment horizontal="left" vertical="center"/>
    </xf>
    <xf numFmtId="0" fontId="36" fillId="19" borderId="1" xfId="0" applyFont="1" applyFill="1" applyBorder="1" applyAlignment="1">
      <alignment horizontal="center" vertical="center"/>
    </xf>
    <xf numFmtId="0" fontId="36" fillId="19" borderId="18" xfId="0" applyFont="1" applyFill="1" applyBorder="1" applyAlignment="1">
      <alignment horizontal="left" vertical="center"/>
    </xf>
    <xf numFmtId="0" fontId="36" fillId="19" borderId="14" xfId="0" applyFont="1" applyFill="1" applyBorder="1" applyAlignment="1">
      <alignment horizontal="center" vertical="center"/>
    </xf>
    <xf numFmtId="0" fontId="36" fillId="20" borderId="16" xfId="0" applyFont="1" applyFill="1" applyBorder="1" applyAlignment="1">
      <alignment horizontal="left" vertical="center"/>
    </xf>
    <xf numFmtId="0" fontId="36" fillId="20" borderId="20" xfId="0" applyFont="1" applyFill="1" applyBorder="1" applyAlignment="1">
      <alignment horizontal="center" vertical="center"/>
    </xf>
    <xf numFmtId="0" fontId="37" fillId="20" borderId="41" xfId="0" applyFont="1" applyFill="1" applyBorder="1" applyAlignment="1">
      <alignment horizontal="center"/>
    </xf>
    <xf numFmtId="0" fontId="36" fillId="20" borderId="17" xfId="0" applyFont="1" applyFill="1" applyBorder="1" applyAlignment="1">
      <alignment horizontal="left" vertical="center"/>
    </xf>
    <xf numFmtId="0" fontId="36" fillId="20" borderId="1" xfId="0" applyFont="1" applyFill="1" applyBorder="1" applyAlignment="1">
      <alignment horizontal="center" vertical="center"/>
    </xf>
    <xf numFmtId="0" fontId="36" fillId="4" borderId="29" xfId="0" applyFont="1" applyFill="1" applyBorder="1" applyAlignment="1">
      <alignment horizontal="center"/>
    </xf>
    <xf numFmtId="0" fontId="36" fillId="20" borderId="18" xfId="0" applyFont="1" applyFill="1" applyBorder="1" applyAlignment="1">
      <alignment horizontal="left" vertical="center"/>
    </xf>
    <xf numFmtId="0" fontId="36" fillId="20" borderId="21" xfId="0" applyFont="1" applyFill="1" applyBorder="1" applyAlignment="1">
      <alignment horizontal="center" vertical="center"/>
    </xf>
    <xf numFmtId="0" fontId="36" fillId="21" borderId="47" xfId="0" applyFont="1" applyFill="1" applyBorder="1" applyAlignment="1">
      <alignment horizontal="center" vertical="center"/>
    </xf>
    <xf numFmtId="0" fontId="36" fillId="21" borderId="46" xfId="0" applyFont="1" applyFill="1" applyBorder="1" applyAlignment="1">
      <alignment horizontal="center" vertical="center"/>
    </xf>
    <xf numFmtId="0" fontId="11" fillId="4" borderId="0" xfId="0" applyFont="1" applyFill="1"/>
    <xf numFmtId="0" fontId="7" fillId="4" borderId="0" xfId="0" applyFont="1" applyFill="1"/>
    <xf numFmtId="0" fontId="22" fillId="4" borderId="1" xfId="0" applyFont="1" applyFill="1" applyBorder="1" applyAlignment="1">
      <alignment horizontal="center" vertical="center"/>
    </xf>
    <xf numFmtId="3" fontId="22"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10" fillId="4" borderId="0" xfId="0" applyFont="1" applyFill="1"/>
    <xf numFmtId="0" fontId="28" fillId="15" borderId="1" xfId="0" applyFont="1" applyFill="1" applyBorder="1" applyAlignment="1">
      <alignment horizontal="center" vertical="center"/>
    </xf>
    <xf numFmtId="3" fontId="28" fillId="15" borderId="1" xfId="0" applyNumberFormat="1" applyFont="1" applyFill="1" applyBorder="1" applyAlignment="1">
      <alignment horizontal="center" vertical="center"/>
    </xf>
    <xf numFmtId="0" fontId="30" fillId="15" borderId="1" xfId="0" applyFont="1" applyFill="1" applyBorder="1" applyAlignment="1">
      <alignment horizontal="center" vertical="center" wrapText="1"/>
    </xf>
    <xf numFmtId="0" fontId="28" fillId="15" borderId="1" xfId="0"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38" fillId="22" borderId="1" xfId="0" applyFont="1" applyFill="1" applyBorder="1"/>
    <xf numFmtId="0" fontId="38" fillId="4" borderId="1" xfId="0" applyFont="1" applyFill="1" applyBorder="1" applyAlignment="1">
      <alignment vertical="center"/>
    </xf>
    <xf numFmtId="0" fontId="39" fillId="4" borderId="0" xfId="0" applyFont="1" applyFill="1"/>
    <xf numFmtId="0" fontId="40" fillId="0" borderId="0" xfId="2" applyFont="1"/>
    <xf numFmtId="0" fontId="41" fillId="0" borderId="0" xfId="2" applyFont="1"/>
    <xf numFmtId="0" fontId="42" fillId="0" borderId="0" xfId="2" applyFont="1" applyAlignment="1">
      <alignment horizontal="right" vertical="center" wrapText="1"/>
    </xf>
    <xf numFmtId="0" fontId="32" fillId="0" borderId="0" xfId="2"/>
    <xf numFmtId="0" fontId="43" fillId="6" borderId="0" xfId="2" applyFont="1" applyFill="1" applyAlignment="1">
      <alignment horizontal="center" vertical="center" wrapText="1"/>
    </xf>
    <xf numFmtId="0" fontId="45" fillId="0" borderId="0" xfId="2" applyFont="1"/>
    <xf numFmtId="0" fontId="44" fillId="0" borderId="1" xfId="3" applyBorder="1" applyAlignment="1">
      <alignment horizontal="left" vertical="center"/>
    </xf>
    <xf numFmtId="0" fontId="46" fillId="0" borderId="0" xfId="2" quotePrefix="1" applyFont="1" applyAlignment="1">
      <alignment vertical="center"/>
    </xf>
    <xf numFmtId="0" fontId="28" fillId="15" borderId="21" xfId="0" applyFont="1" applyFill="1" applyBorder="1" applyAlignment="1">
      <alignment horizontal="center" vertical="center" wrapText="1"/>
    </xf>
    <xf numFmtId="0" fontId="28" fillId="15" borderId="46" xfId="0" applyFont="1" applyFill="1" applyBorder="1" applyAlignment="1">
      <alignment horizontal="center" vertical="center" wrapText="1"/>
    </xf>
    <xf numFmtId="168" fontId="15" fillId="10" borderId="12" xfId="0" applyNumberFormat="1" applyFont="1" applyFill="1" applyBorder="1" applyAlignment="1">
      <alignment horizontal="center" vertical="center"/>
    </xf>
    <xf numFmtId="1" fontId="15" fillId="10" borderId="12" xfId="0" applyNumberFormat="1" applyFont="1" applyFill="1" applyBorder="1" applyAlignment="1">
      <alignment horizontal="center" vertical="center"/>
    </xf>
    <xf numFmtId="1" fontId="15" fillId="10" borderId="12" xfId="0" applyNumberFormat="1" applyFont="1" applyFill="1" applyBorder="1" applyAlignment="1">
      <alignment horizontal="center" vertical="center" wrapText="1"/>
    </xf>
    <xf numFmtId="2" fontId="15" fillId="10" borderId="12" xfId="0" applyNumberFormat="1" applyFont="1" applyFill="1" applyBorder="1" applyAlignment="1">
      <alignment horizontal="center" vertical="center"/>
    </xf>
    <xf numFmtId="167" fontId="12" fillId="10" borderId="12" xfId="0" applyNumberFormat="1" applyFont="1" applyFill="1" applyBorder="1" applyAlignment="1">
      <alignment horizontal="center" vertical="center" wrapText="1"/>
    </xf>
    <xf numFmtId="0" fontId="8" fillId="2" borderId="0" xfId="0" applyFont="1" applyFill="1"/>
    <xf numFmtId="0" fontId="0" fillId="0" borderId="0" xfId="0" quotePrefix="1" applyAlignment="1">
      <alignmen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0" fillId="4" borderId="0" xfId="0" applyFont="1" applyFill="1" applyAlignment="1">
      <alignment vertical="center" wrapText="1"/>
    </xf>
    <xf numFmtId="9" fontId="10" fillId="4" borderId="1" xfId="1" applyFont="1" applyFill="1" applyBorder="1" applyAlignment="1">
      <alignment horizontal="center" vertical="center" wrapText="1"/>
    </xf>
    <xf numFmtId="1" fontId="48" fillId="23" borderId="1" xfId="0" applyNumberFormat="1" applyFont="1" applyFill="1" applyBorder="1" applyAlignment="1">
      <alignment horizontal="right" vertical="center"/>
    </xf>
    <xf numFmtId="1" fontId="48" fillId="23" borderId="1" xfId="0" applyNumberFormat="1" applyFont="1" applyFill="1" applyBorder="1" applyAlignment="1">
      <alignment horizontal="center" vertical="center"/>
    </xf>
    <xf numFmtId="1" fontId="48" fillId="23" borderId="12" xfId="0" applyNumberFormat="1" applyFont="1" applyFill="1" applyBorder="1" applyAlignment="1">
      <alignment horizontal="center" vertical="center"/>
    </xf>
    <xf numFmtId="0" fontId="8" fillId="0" borderId="0" xfId="0" applyFont="1"/>
    <xf numFmtId="0" fontId="36" fillId="22" borderId="17" xfId="0" applyFont="1" applyFill="1" applyBorder="1" applyAlignment="1">
      <alignment horizontal="left" vertical="center"/>
    </xf>
    <xf numFmtId="0" fontId="36" fillId="22" borderId="1" xfId="0" applyFont="1" applyFill="1" applyBorder="1" applyAlignment="1">
      <alignment horizontal="center" vertical="center"/>
    </xf>
    <xf numFmtId="0" fontId="37" fillId="22" borderId="41" xfId="0" applyFont="1" applyFill="1" applyBorder="1" applyAlignment="1">
      <alignment horizontal="center"/>
    </xf>
    <xf numFmtId="0" fontId="36" fillId="22" borderId="18" xfId="0" applyFont="1" applyFill="1" applyBorder="1" applyAlignment="1">
      <alignment horizontal="left" vertical="center"/>
    </xf>
    <xf numFmtId="0" fontId="36" fillId="22" borderId="14" xfId="0" applyFont="1" applyFill="1" applyBorder="1" applyAlignment="1">
      <alignment horizontal="center" vertical="center"/>
    </xf>
    <xf numFmtId="0" fontId="49" fillId="23" borderId="27" xfId="0" applyFont="1" applyFill="1" applyBorder="1" applyAlignment="1">
      <alignment horizontal="center" vertical="center" wrapText="1"/>
    </xf>
    <xf numFmtId="0" fontId="26" fillId="23" borderId="36" xfId="0" applyFont="1" applyFill="1" applyBorder="1" applyAlignment="1">
      <alignment horizontal="center" vertical="center" wrapText="1"/>
    </xf>
    <xf numFmtId="0" fontId="49" fillId="23" borderId="1" xfId="0" applyFont="1" applyFill="1" applyBorder="1" applyAlignment="1">
      <alignment horizontal="center" vertical="center" wrapText="1"/>
    </xf>
    <xf numFmtId="0" fontId="26" fillId="23"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51" fillId="4" borderId="0" xfId="0" applyFont="1" applyFill="1" applyAlignment="1">
      <alignment wrapText="1"/>
    </xf>
    <xf numFmtId="1" fontId="20" fillId="0" borderId="1" xfId="0" applyNumberFormat="1" applyFont="1" applyBorder="1" applyAlignment="1">
      <alignment horizontal="center" vertical="center" wrapText="1"/>
    </xf>
    <xf numFmtId="0" fontId="52" fillId="4" borderId="1" xfId="0" applyFont="1" applyFill="1" applyBorder="1" applyAlignment="1">
      <alignment wrapText="1"/>
    </xf>
    <xf numFmtId="0" fontId="0" fillId="0" borderId="1" xfId="0" applyBorder="1"/>
    <xf numFmtId="0" fontId="28" fillId="0" borderId="0" xfId="0" applyFont="1" applyAlignment="1">
      <alignment horizontal="center" vertical="center" wrapText="1"/>
    </xf>
    <xf numFmtId="0" fontId="1" fillId="0" borderId="0" xfId="0" applyFont="1"/>
    <xf numFmtId="0" fontId="0" fillId="2" borderId="1" xfId="0" applyFill="1" applyBorder="1"/>
    <xf numFmtId="0" fontId="53" fillId="26" borderId="1" xfId="0" applyFont="1" applyFill="1" applyBorder="1" applyAlignment="1">
      <alignment horizontal="center" vertical="center" wrapText="1"/>
    </xf>
    <xf numFmtId="1" fontId="0" fillId="0" borderId="0" xfId="0" applyNumberFormat="1"/>
    <xf numFmtId="0" fontId="28" fillId="0" borderId="22" xfId="0" applyFont="1" applyBorder="1" applyAlignment="1">
      <alignment horizontal="center" vertical="center" wrapText="1"/>
    </xf>
    <xf numFmtId="0" fontId="54" fillId="4" borderId="0" xfId="0" applyFont="1" applyFill="1"/>
    <xf numFmtId="0" fontId="18" fillId="9" borderId="21" xfId="0" applyFont="1" applyFill="1" applyBorder="1" applyAlignment="1">
      <alignment vertical="center" wrapText="1"/>
    </xf>
    <xf numFmtId="0" fontId="18" fillId="6" borderId="21" xfId="0" applyFont="1" applyFill="1" applyBorder="1" applyAlignment="1">
      <alignment vertical="center" wrapText="1"/>
    </xf>
    <xf numFmtId="0" fontId="0" fillId="0" borderId="0" xfId="0" applyAlignment="1">
      <alignment wrapText="1"/>
    </xf>
    <xf numFmtId="1" fontId="19" fillId="8" borderId="1" xfId="0" applyNumberFormat="1" applyFont="1" applyFill="1" applyBorder="1" applyAlignment="1">
      <alignment horizontal="center" vertical="center" wrapText="1"/>
    </xf>
    <xf numFmtId="0" fontId="36" fillId="0" borderId="0" xfId="0" applyFont="1"/>
    <xf numFmtId="0" fontId="36" fillId="0" borderId="0" xfId="0" applyFont="1" applyAlignment="1">
      <alignment wrapText="1"/>
    </xf>
    <xf numFmtId="0" fontId="57" fillId="0" borderId="0" xfId="0" applyFont="1" applyAlignment="1">
      <alignment wrapText="1"/>
    </xf>
    <xf numFmtId="0" fontId="57" fillId="0" borderId="0" xfId="0" applyFont="1" applyAlignment="1">
      <alignment horizontal="center"/>
    </xf>
    <xf numFmtId="0" fontId="36" fillId="4" borderId="0" xfId="0" applyFont="1" applyFill="1" applyAlignment="1">
      <alignment horizontal="right" wrapText="1"/>
    </xf>
    <xf numFmtId="0" fontId="36" fillId="24" borderId="1" xfId="0" applyFont="1" applyFill="1" applyBorder="1"/>
    <xf numFmtId="0" fontId="36" fillId="28" borderId="22" xfId="0" applyFont="1" applyFill="1" applyBorder="1" applyAlignment="1">
      <alignment wrapText="1"/>
    </xf>
    <xf numFmtId="0" fontId="57" fillId="10" borderId="47" xfId="0" applyFont="1" applyFill="1" applyBorder="1" applyAlignment="1">
      <alignment horizontal="center" vertical="center" wrapText="1"/>
    </xf>
    <xf numFmtId="0" fontId="36" fillId="28" borderId="11" xfId="0" applyFont="1" applyFill="1" applyBorder="1"/>
    <xf numFmtId="0" fontId="36" fillId="28" borderId="1" xfId="0" applyFont="1" applyFill="1" applyBorder="1" applyAlignment="1">
      <alignment horizontal="right" wrapText="1"/>
    </xf>
    <xf numFmtId="0" fontId="29" fillId="28" borderId="44" xfId="0" applyFont="1" applyFill="1" applyBorder="1" applyAlignment="1">
      <alignment horizontal="right" vertical="center" wrapText="1"/>
    </xf>
    <xf numFmtId="0" fontId="61" fillId="0" borderId="0" xfId="0" applyFont="1" applyAlignment="1">
      <alignment horizontal="right" vertical="center"/>
    </xf>
    <xf numFmtId="0" fontId="0" fillId="0" borderId="0" xfId="0" applyAlignment="1">
      <alignment horizontal="right"/>
    </xf>
    <xf numFmtId="0" fontId="64" fillId="0" borderId="11" xfId="0" applyFont="1" applyBorder="1" applyAlignment="1">
      <alignment horizontal="left" wrapText="1"/>
    </xf>
    <xf numFmtId="0" fontId="57" fillId="4" borderId="47" xfId="0" applyFont="1" applyFill="1" applyBorder="1" applyAlignment="1">
      <alignment horizontal="left" vertical="center" wrapText="1"/>
    </xf>
    <xf numFmtId="0" fontId="57" fillId="29" borderId="55" xfId="0" applyFont="1" applyFill="1" applyBorder="1" applyAlignment="1">
      <alignment horizontal="center" vertical="center"/>
    </xf>
    <xf numFmtId="0" fontId="36" fillId="10" borderId="1" xfId="0" applyFont="1" applyFill="1" applyBorder="1" applyAlignment="1">
      <alignment wrapText="1"/>
    </xf>
    <xf numFmtId="0" fontId="36" fillId="29" borderId="11" xfId="0" applyFont="1" applyFill="1" applyBorder="1"/>
    <xf numFmtId="0" fontId="36" fillId="30" borderId="1" xfId="0" applyFont="1" applyFill="1" applyBorder="1"/>
    <xf numFmtId="0" fontId="36" fillId="29" borderId="0" xfId="0" applyFont="1" applyFill="1" applyAlignment="1">
      <alignment horizontal="center"/>
    </xf>
    <xf numFmtId="0" fontId="36" fillId="10" borderId="1" xfId="0" applyFont="1" applyFill="1" applyBorder="1" applyAlignment="1">
      <alignment horizontal="left" vertical="center" wrapText="1"/>
    </xf>
    <xf numFmtId="0" fontId="36" fillId="24" borderId="11" xfId="0" applyFont="1" applyFill="1" applyBorder="1"/>
    <xf numFmtId="0" fontId="57" fillId="0" borderId="0" xfId="0" applyFont="1" applyAlignment="1">
      <alignment horizontal="center" wrapText="1"/>
    </xf>
    <xf numFmtId="9" fontId="57" fillId="24" borderId="0" xfId="0" applyNumberFormat="1" applyFont="1" applyFill="1" applyAlignment="1">
      <alignment horizontal="center" wrapText="1"/>
    </xf>
    <xf numFmtId="0" fontId="50" fillId="0" borderId="0" xfId="0" applyFont="1" applyAlignment="1">
      <alignment horizontal="center" vertical="center" wrapText="1"/>
    </xf>
    <xf numFmtId="0" fontId="44" fillId="0" borderId="0" xfId="3" applyAlignment="1"/>
    <xf numFmtId="0" fontId="28" fillId="0" borderId="0" xfId="0" applyFont="1" applyAlignment="1">
      <alignment vertical="center" wrapText="1"/>
    </xf>
    <xf numFmtId="0" fontId="0" fillId="10" borderId="1" xfId="0" applyFill="1" applyBorder="1"/>
    <xf numFmtId="0" fontId="66" fillId="0" borderId="41" xfId="0" applyFont="1" applyBorder="1" applyAlignment="1">
      <alignment horizontal="center" vertical="center"/>
    </xf>
    <xf numFmtId="0" fontId="66" fillId="0" borderId="42" xfId="0" applyFont="1" applyBorder="1" applyAlignment="1">
      <alignment horizontal="center" vertical="center"/>
    </xf>
    <xf numFmtId="0" fontId="67" fillId="0" borderId="26" xfId="0" applyFont="1" applyBorder="1" applyAlignment="1">
      <alignment vertical="center"/>
    </xf>
    <xf numFmtId="0" fontId="66" fillId="0" borderId="36" xfId="0" applyFont="1" applyBorder="1" applyAlignment="1">
      <alignment horizontal="center" vertical="center"/>
    </xf>
    <xf numFmtId="0" fontId="66" fillId="0" borderId="26" xfId="0" applyFont="1" applyBorder="1" applyAlignment="1">
      <alignment vertical="center"/>
    </xf>
    <xf numFmtId="0" fontId="66" fillId="0" borderId="26" xfId="0" applyFont="1" applyBorder="1" applyAlignment="1">
      <alignment horizontal="center" vertical="center"/>
    </xf>
    <xf numFmtId="0" fontId="20" fillId="28" borderId="1" xfId="0" applyFont="1" applyFill="1" applyBorder="1" applyAlignment="1">
      <alignment horizontal="center" vertical="center" wrapText="1"/>
    </xf>
    <xf numFmtId="1" fontId="20" fillId="29" borderId="1" xfId="0" applyNumberFormat="1" applyFont="1" applyFill="1" applyBorder="1" applyAlignment="1">
      <alignment horizontal="center" vertical="center" wrapText="1"/>
    </xf>
    <xf numFmtId="0" fontId="20" fillId="29" borderId="1" xfId="0" applyFont="1" applyFill="1" applyBorder="1" applyAlignment="1">
      <alignment horizontal="center" vertical="center" wrapText="1"/>
    </xf>
    <xf numFmtId="2" fontId="21" fillId="29" borderId="1" xfId="0" applyNumberFormat="1" applyFont="1" applyFill="1" applyBorder="1" applyAlignment="1">
      <alignment horizontal="center" vertical="center" wrapText="1"/>
    </xf>
    <xf numFmtId="0" fontId="0" fillId="29" borderId="1" xfId="0" applyFill="1" applyBorder="1"/>
    <xf numFmtId="0" fontId="51" fillId="0" borderId="0" xfId="0" applyFont="1" applyAlignment="1">
      <alignment wrapText="1"/>
    </xf>
    <xf numFmtId="0" fontId="65" fillId="0" borderId="0" xfId="0" applyFont="1"/>
    <xf numFmtId="0" fontId="14" fillId="27" borderId="30" xfId="0" applyFont="1" applyFill="1" applyBorder="1" applyAlignment="1">
      <alignment horizontal="left" vertical="center" wrapText="1"/>
    </xf>
    <xf numFmtId="2" fontId="14" fillId="27" borderId="21" xfId="0" applyNumberFormat="1" applyFont="1" applyFill="1" applyBorder="1" applyAlignment="1">
      <alignment horizontal="center" vertical="center"/>
    </xf>
    <xf numFmtId="2" fontId="15" fillId="27" borderId="25" xfId="0" applyNumberFormat="1" applyFont="1" applyFill="1" applyBorder="1" applyAlignment="1">
      <alignment horizontal="center" vertical="center"/>
    </xf>
    <xf numFmtId="0" fontId="36" fillId="0" borderId="0" xfId="0" applyFont="1" applyAlignment="1">
      <alignment horizontal="right"/>
    </xf>
    <xf numFmtId="0" fontId="36" fillId="10" borderId="40" xfId="0" applyFont="1" applyFill="1" applyBorder="1"/>
    <xf numFmtId="0" fontId="36" fillId="10" borderId="54" xfId="0" applyFont="1" applyFill="1" applyBorder="1"/>
    <xf numFmtId="0" fontId="36" fillId="28" borderId="41" xfId="0" applyFont="1" applyFill="1" applyBorder="1"/>
    <xf numFmtId="0" fontId="72" fillId="4" borderId="0" xfId="0" applyFont="1" applyFill="1" applyAlignment="1">
      <alignment horizontal="center"/>
    </xf>
    <xf numFmtId="0" fontId="0" fillId="4" borderId="0" xfId="0" applyFill="1" applyAlignment="1">
      <alignment horizontal="center"/>
    </xf>
    <xf numFmtId="0" fontId="65" fillId="4" borderId="0" xfId="0" applyFont="1" applyFill="1" applyAlignment="1">
      <alignment horizontal="left"/>
    </xf>
    <xf numFmtId="0" fontId="0" fillId="0" borderId="0" xfId="0" applyAlignment="1">
      <alignment horizontal="center"/>
    </xf>
    <xf numFmtId="0" fontId="65" fillId="4" borderId="0" xfId="0" applyFont="1" applyFill="1" applyAlignment="1">
      <alignment horizontal="center" vertical="top"/>
    </xf>
    <xf numFmtId="9" fontId="65" fillId="4" borderId="0" xfId="1" applyFont="1" applyFill="1" applyAlignment="1">
      <alignment horizontal="center" vertical="top"/>
    </xf>
    <xf numFmtId="0" fontId="69" fillId="8" borderId="1" xfId="0" applyFont="1" applyFill="1" applyBorder="1" applyAlignment="1">
      <alignment horizontal="center" vertical="center" wrapText="1"/>
    </xf>
    <xf numFmtId="0" fontId="73" fillId="31" borderId="0" xfId="0" applyFont="1" applyFill="1"/>
    <xf numFmtId="0" fontId="74" fillId="31" borderId="51" xfId="0" applyFont="1" applyFill="1" applyBorder="1" applyAlignment="1">
      <alignment vertical="center"/>
    </xf>
    <xf numFmtId="0" fontId="74" fillId="31" borderId="52" xfId="0" applyFont="1" applyFill="1" applyBorder="1" applyAlignment="1">
      <alignment vertical="center"/>
    </xf>
    <xf numFmtId="0" fontId="74" fillId="31" borderId="53" xfId="0" applyFont="1" applyFill="1" applyBorder="1" applyAlignment="1">
      <alignment vertical="center"/>
    </xf>
    <xf numFmtId="0" fontId="73" fillId="0" borderId="17"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73" fillId="0" borderId="17"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73" fillId="32" borderId="1" xfId="0" applyFont="1" applyFill="1" applyBorder="1" applyAlignment="1">
      <alignment horizontal="center" vertical="center"/>
    </xf>
    <xf numFmtId="0" fontId="73" fillId="32" borderId="12" xfId="0" applyFont="1" applyFill="1" applyBorder="1" applyAlignment="1">
      <alignment horizontal="center" vertical="center"/>
    </xf>
    <xf numFmtId="0" fontId="73" fillId="0" borderId="18" xfId="0" applyFont="1" applyBorder="1" applyAlignment="1">
      <alignment horizontal="center" vertical="center"/>
    </xf>
    <xf numFmtId="0" fontId="73" fillId="0" borderId="14" xfId="0" applyFont="1" applyBorder="1" applyAlignment="1">
      <alignment horizontal="center" vertical="center"/>
    </xf>
    <xf numFmtId="0" fontId="73" fillId="0" borderId="15" xfId="0" applyFont="1" applyBorder="1" applyAlignment="1">
      <alignment horizontal="center" vertical="center"/>
    </xf>
    <xf numFmtId="170" fontId="36" fillId="28" borderId="11" xfId="5" applyNumberFormat="1" applyFont="1" applyFill="1" applyBorder="1"/>
    <xf numFmtId="0" fontId="36" fillId="10" borderId="42" xfId="0" applyFont="1" applyFill="1" applyBorder="1" applyAlignment="1">
      <alignment horizontal="right"/>
    </xf>
    <xf numFmtId="9" fontId="36" fillId="0" borderId="0" xfId="1" applyFont="1"/>
    <xf numFmtId="8" fontId="57" fillId="24" borderId="0" xfId="5" applyNumberFormat="1" applyFont="1" applyFill="1" applyAlignment="1">
      <alignment horizontal="center" wrapText="1"/>
    </xf>
    <xf numFmtId="0" fontId="36" fillId="23" borderId="58" xfId="0" applyFont="1" applyFill="1" applyBorder="1"/>
    <xf numFmtId="0" fontId="36" fillId="23" borderId="60" xfId="0" applyFont="1" applyFill="1" applyBorder="1"/>
    <xf numFmtId="0" fontId="37" fillId="4" borderId="0" xfId="0" applyFont="1" applyFill="1" applyAlignment="1">
      <alignment vertical="center"/>
    </xf>
    <xf numFmtId="14" fontId="76" fillId="4" borderId="0" xfId="0" applyNumberFormat="1" applyFont="1" applyFill="1" applyAlignment="1">
      <alignment horizontal="center" vertical="center"/>
    </xf>
    <xf numFmtId="0" fontId="36" fillId="0" borderId="0" xfId="0" applyFont="1" applyAlignment="1">
      <alignment vertical="center"/>
    </xf>
    <xf numFmtId="0" fontId="36" fillId="4" borderId="61" xfId="0" applyFont="1" applyFill="1" applyBorder="1" applyAlignment="1">
      <alignment vertical="center"/>
    </xf>
    <xf numFmtId="0" fontId="36" fillId="4" borderId="0" xfId="0" applyFont="1" applyFill="1" applyAlignment="1">
      <alignment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57" fillId="4" borderId="0" xfId="0" applyFont="1" applyFill="1" applyAlignment="1">
      <alignment vertical="center"/>
    </xf>
    <xf numFmtId="0" fontId="44" fillId="0" borderId="0" xfId="3" quotePrefix="1" applyAlignment="1">
      <alignment vertical="center"/>
    </xf>
    <xf numFmtId="0" fontId="44" fillId="0" borderId="0" xfId="3" quotePrefix="1" applyFill="1" applyAlignment="1">
      <alignment vertical="center" wrapText="1"/>
    </xf>
    <xf numFmtId="0" fontId="79" fillId="0" borderId="0" xfId="3" quotePrefix="1" applyFont="1" applyFill="1" applyAlignment="1">
      <alignment vertical="center"/>
    </xf>
    <xf numFmtId="0" fontId="57" fillId="4" borderId="0" xfId="0" applyFont="1" applyFill="1" applyAlignment="1">
      <alignment horizontal="left" vertical="center"/>
    </xf>
    <xf numFmtId="0" fontId="44" fillId="4" borderId="0" xfId="3" applyFill="1" applyBorder="1" applyAlignment="1">
      <alignment horizontal="left" vertical="center"/>
    </xf>
    <xf numFmtId="0" fontId="36" fillId="4" borderId="0" xfId="0" applyFont="1" applyFill="1" applyAlignment="1">
      <alignment horizontal="left" vertical="center"/>
    </xf>
    <xf numFmtId="0" fontId="80" fillId="0" borderId="0" xfId="0" applyFont="1" applyAlignment="1">
      <alignment vertical="center"/>
    </xf>
    <xf numFmtId="0" fontId="81" fillId="4" borderId="0" xfId="3" quotePrefix="1" applyNumberFormat="1" applyFont="1" applyFill="1" applyBorder="1" applyAlignment="1">
      <alignment horizontal="left" vertical="center"/>
    </xf>
    <xf numFmtId="0" fontId="37" fillId="4" borderId="0" xfId="0" applyFont="1" applyFill="1" applyAlignment="1">
      <alignment horizontal="left" vertical="center" wrapText="1"/>
    </xf>
    <xf numFmtId="0" fontId="82" fillId="4" borderId="0" xfId="0" applyFont="1" applyFill="1" applyAlignment="1">
      <alignment vertical="center"/>
    </xf>
    <xf numFmtId="0" fontId="44" fillId="4" borderId="0" xfId="3" applyFill="1" applyBorder="1" applyAlignment="1">
      <alignment horizontal="left" vertical="center" wrapText="1"/>
    </xf>
    <xf numFmtId="0" fontId="84" fillId="4" borderId="0" xfId="0" applyFont="1" applyFill="1" applyAlignment="1">
      <alignment horizontal="left" vertical="center" wrapText="1"/>
    </xf>
    <xf numFmtId="0" fontId="89" fillId="4" borderId="0" xfId="0" applyFont="1" applyFill="1" applyAlignment="1">
      <alignment vertical="center"/>
    </xf>
    <xf numFmtId="0" fontId="90" fillId="4" borderId="0" xfId="0" applyFont="1" applyFill="1" applyAlignment="1">
      <alignment horizontal="right" vertical="center"/>
    </xf>
    <xf numFmtId="0" fontId="89" fillId="4" borderId="0" xfId="0" applyFont="1" applyFill="1" applyAlignment="1">
      <alignment horizontal="center" vertical="center"/>
    </xf>
    <xf numFmtId="0" fontId="91" fillId="4" borderId="0" xfId="0" applyFont="1" applyFill="1" applyAlignment="1">
      <alignment vertical="center"/>
    </xf>
    <xf numFmtId="0" fontId="91" fillId="4" borderId="0" xfId="0" applyFont="1" applyFill="1" applyAlignment="1">
      <alignment horizontal="right" vertical="center"/>
    </xf>
    <xf numFmtId="0" fontId="92" fillId="36" borderId="62" xfId="0" applyFont="1" applyFill="1" applyBorder="1" applyAlignment="1" applyProtection="1">
      <alignment horizontal="center" vertical="center"/>
      <protection locked="0"/>
    </xf>
    <xf numFmtId="0" fontId="92" fillId="4" borderId="0" xfId="0" applyFont="1" applyFill="1" applyAlignment="1">
      <alignment vertical="center"/>
    </xf>
    <xf numFmtId="0" fontId="92" fillId="36" borderId="0" xfId="0" applyFont="1" applyFill="1" applyAlignment="1" applyProtection="1">
      <alignment horizontal="center" vertical="center"/>
      <protection locked="0"/>
    </xf>
    <xf numFmtId="0" fontId="37" fillId="0" borderId="0" xfId="0" applyFont="1" applyAlignment="1">
      <alignment vertical="center" wrapText="1"/>
    </xf>
    <xf numFmtId="0" fontId="94" fillId="38" borderId="0" xfId="0" applyFont="1" applyFill="1" applyAlignment="1">
      <alignment vertical="center" wrapText="1"/>
    </xf>
    <xf numFmtId="0" fontId="94" fillId="38" borderId="0" xfId="0" applyFont="1" applyFill="1" applyAlignment="1">
      <alignment horizontal="center" vertical="center" wrapText="1"/>
    </xf>
    <xf numFmtId="0" fontId="37" fillId="0" borderId="0" xfId="0" applyFont="1" applyAlignment="1">
      <alignment vertical="center"/>
    </xf>
    <xf numFmtId="0" fontId="83" fillId="0" borderId="0" xfId="0" applyFont="1" applyAlignment="1">
      <alignment horizontal="center" vertical="center" wrapText="1"/>
    </xf>
    <xf numFmtId="0" fontId="37" fillId="4" borderId="63" xfId="0" applyFont="1" applyFill="1" applyBorder="1" applyAlignment="1" applyProtection="1">
      <alignment horizontal="left" vertical="center"/>
      <protection locked="0"/>
    </xf>
    <xf numFmtId="0" fontId="37" fillId="36" borderId="63" xfId="0" applyFont="1" applyFill="1" applyBorder="1" applyAlignment="1" applyProtection="1">
      <alignment horizontal="left" vertical="center"/>
      <protection locked="0"/>
    </xf>
    <xf numFmtId="171" fontId="37" fillId="36" borderId="64" xfId="0" applyNumberFormat="1" applyFont="1" applyFill="1" applyBorder="1" applyAlignment="1">
      <alignment vertical="center"/>
    </xf>
    <xf numFmtId="0" fontId="95" fillId="36" borderId="65" xfId="0" applyFont="1" applyFill="1" applyBorder="1" applyAlignment="1" applyProtection="1">
      <alignment horizontal="left" vertical="center"/>
      <protection locked="0"/>
    </xf>
    <xf numFmtId="0" fontId="96" fillId="39" borderId="0" xfId="0" applyFont="1" applyFill="1" applyAlignment="1">
      <alignment vertical="center"/>
    </xf>
    <xf numFmtId="0" fontId="94" fillId="39" borderId="0" xfId="0" applyFont="1" applyFill="1" applyAlignment="1">
      <alignment vertical="center"/>
    </xf>
    <xf numFmtId="0" fontId="94" fillId="39" borderId="0" xfId="0" applyFont="1" applyFill="1" applyAlignment="1">
      <alignment horizontal="right" vertical="center"/>
    </xf>
    <xf numFmtId="171" fontId="97" fillId="4" borderId="41" xfId="0" applyNumberFormat="1" applyFont="1" applyFill="1" applyBorder="1" applyAlignment="1">
      <alignment vertical="center"/>
    </xf>
    <xf numFmtId="0" fontId="37" fillId="4" borderId="65" xfId="0" applyFont="1" applyFill="1" applyBorder="1" applyAlignment="1" applyProtection="1">
      <alignment horizontal="left" vertical="center"/>
      <protection locked="0"/>
    </xf>
    <xf numFmtId="0" fontId="37" fillId="0" borderId="63" xfId="0" applyFont="1" applyBorder="1" applyAlignment="1" applyProtection="1">
      <alignment horizontal="left" vertical="center"/>
      <protection locked="0"/>
    </xf>
    <xf numFmtId="0" fontId="37" fillId="4" borderId="66" xfId="0" applyFont="1" applyFill="1" applyBorder="1" applyAlignment="1">
      <alignment vertical="center"/>
    </xf>
    <xf numFmtId="0" fontId="37" fillId="4" borderId="67" xfId="0" applyFont="1" applyFill="1" applyBorder="1" applyAlignment="1">
      <alignment vertical="center"/>
    </xf>
    <xf numFmtId="0" fontId="37" fillId="4" borderId="63" xfId="0" applyFont="1" applyFill="1" applyBorder="1" applyAlignment="1" applyProtection="1">
      <alignment horizontal="left" vertical="center" wrapText="1"/>
      <protection locked="0"/>
    </xf>
    <xf numFmtId="0" fontId="37" fillId="0" borderId="63" xfId="0" applyFont="1" applyBorder="1" applyAlignment="1" applyProtection="1">
      <alignment horizontal="left" vertical="center" wrapText="1"/>
      <protection locked="0"/>
    </xf>
    <xf numFmtId="0" fontId="95" fillId="36" borderId="65" xfId="0" applyFont="1" applyFill="1" applyBorder="1" applyAlignment="1" applyProtection="1">
      <alignment horizontal="left" vertical="center" wrapText="1"/>
      <protection locked="0"/>
    </xf>
    <xf numFmtId="0" fontId="37" fillId="4" borderId="68" xfId="0" applyFont="1" applyFill="1" applyBorder="1" applyAlignment="1">
      <alignment vertical="center"/>
    </xf>
    <xf numFmtId="0" fontId="36" fillId="0" borderId="0" xfId="0" applyFont="1" applyAlignment="1">
      <alignment vertical="center" wrapText="1"/>
    </xf>
    <xf numFmtId="0" fontId="41" fillId="0" borderId="0" xfId="6"/>
    <xf numFmtId="171" fontId="97" fillId="4" borderId="0" xfId="0" applyNumberFormat="1" applyFont="1" applyFill="1" applyAlignment="1">
      <alignment vertical="center"/>
    </xf>
    <xf numFmtId="0" fontId="98" fillId="39" borderId="69" xfId="0" applyFont="1" applyFill="1" applyBorder="1" applyAlignment="1">
      <alignment horizontal="center" vertical="center"/>
    </xf>
    <xf numFmtId="0" fontId="44" fillId="4" borderId="0" xfId="3" applyFill="1" applyBorder="1" applyAlignment="1">
      <alignment horizontal="center" vertical="center"/>
    </xf>
    <xf numFmtId="0" fontId="37" fillId="39" borderId="63" xfId="0" applyFont="1" applyFill="1" applyBorder="1" applyAlignment="1" applyProtection="1">
      <alignment horizontal="left" vertical="center"/>
      <protection locked="0"/>
    </xf>
    <xf numFmtId="0" fontId="37" fillId="0" borderId="70" xfId="0" applyFont="1" applyBorder="1" applyAlignment="1" applyProtection="1">
      <alignment horizontal="left" vertical="center"/>
      <protection locked="0"/>
    </xf>
    <xf numFmtId="0" fontId="98" fillId="39" borderId="0" xfId="0" applyFont="1" applyFill="1" applyAlignment="1">
      <alignment horizontal="center" vertical="center"/>
    </xf>
    <xf numFmtId="0" fontId="83" fillId="27" borderId="0" xfId="0" applyFont="1" applyFill="1" applyAlignment="1">
      <alignment horizontal="left" vertical="center"/>
    </xf>
    <xf numFmtId="0" fontId="96" fillId="4" borderId="0" xfId="0" applyFont="1" applyFill="1" applyAlignment="1">
      <alignment vertical="center"/>
    </xf>
    <xf numFmtId="0" fontId="94" fillId="4" borderId="0" xfId="0" applyFont="1" applyFill="1" applyAlignment="1">
      <alignment horizontal="right" vertical="center"/>
    </xf>
    <xf numFmtId="0" fontId="96" fillId="0" borderId="0" xfId="0" applyFont="1" applyAlignment="1">
      <alignment vertical="center"/>
    </xf>
    <xf numFmtId="0" fontId="98" fillId="0" borderId="0" xfId="0" applyFont="1" applyAlignment="1">
      <alignment horizontal="center" vertical="center"/>
    </xf>
    <xf numFmtId="0" fontId="94" fillId="0" borderId="0" xfId="0" applyFont="1" applyAlignment="1">
      <alignment horizontal="right" vertical="center"/>
    </xf>
    <xf numFmtId="171" fontId="97" fillId="0" borderId="0" xfId="0" applyNumberFormat="1" applyFont="1" applyAlignment="1">
      <alignment vertical="center"/>
    </xf>
    <xf numFmtId="0" fontId="98" fillId="39" borderId="69" xfId="0" applyFont="1" applyFill="1" applyBorder="1" applyAlignment="1">
      <alignment horizontal="center" vertical="center" wrapText="1"/>
    </xf>
    <xf numFmtId="0" fontId="41" fillId="39" borderId="0" xfId="0" applyFont="1" applyFill="1" applyAlignment="1" applyProtection="1">
      <alignment horizontal="left" vertical="center" wrapText="1"/>
      <protection locked="0"/>
    </xf>
    <xf numFmtId="0" fontId="36" fillId="4" borderId="0" xfId="0" applyFont="1" applyFill="1" applyAlignment="1" applyProtection="1">
      <alignment horizontal="center" vertical="center"/>
      <protection locked="0"/>
    </xf>
    <xf numFmtId="42" fontId="57" fillId="40" borderId="19" xfId="4" applyNumberFormat="1" applyFont="1" applyFill="1" applyBorder="1" applyAlignment="1" applyProtection="1">
      <alignment horizontal="center" vertical="center" wrapText="1"/>
      <protection locked="0"/>
    </xf>
    <xf numFmtId="42" fontId="57" fillId="40" borderId="4" xfId="4" applyNumberFormat="1" applyFont="1" applyFill="1" applyBorder="1" applyAlignment="1" applyProtection="1">
      <alignment horizontal="center" vertical="center" wrapText="1"/>
      <protection locked="0"/>
    </xf>
    <xf numFmtId="42" fontId="57" fillId="40" borderId="27" xfId="4" applyNumberFormat="1" applyFont="1" applyFill="1" applyBorder="1" applyAlignment="1" applyProtection="1">
      <alignment horizontal="center" vertical="center" wrapText="1"/>
      <protection locked="0"/>
    </xf>
    <xf numFmtId="0" fontId="57" fillId="40" borderId="16" xfId="0" applyFont="1" applyFill="1" applyBorder="1" applyAlignment="1" applyProtection="1">
      <alignment horizontal="center" vertical="center" wrapText="1"/>
      <protection locked="0"/>
    </xf>
    <xf numFmtId="0" fontId="57" fillId="40" borderId="8" xfId="0" applyFont="1" applyFill="1" applyBorder="1" applyAlignment="1" applyProtection="1">
      <alignment horizontal="center" vertical="center" wrapText="1"/>
      <protection locked="0"/>
    </xf>
    <xf numFmtId="42" fontId="57" fillId="40" borderId="7" xfId="4" applyNumberFormat="1" applyFont="1" applyFill="1" applyBorder="1" applyAlignment="1" applyProtection="1">
      <alignment horizontal="center" vertical="center" wrapText="1"/>
      <protection locked="0"/>
    </xf>
    <xf numFmtId="42" fontId="57" fillId="40" borderId="8" xfId="4" applyNumberFormat="1" applyFont="1" applyFill="1" applyBorder="1" applyAlignment="1" applyProtection="1">
      <alignment horizontal="center" vertical="center" wrapText="1"/>
      <protection locked="0"/>
    </xf>
    <xf numFmtId="42" fontId="57" fillId="40" borderId="53" xfId="4" applyNumberFormat="1" applyFont="1" applyFill="1" applyBorder="1" applyAlignment="1" applyProtection="1">
      <alignment horizontal="center" vertical="center" wrapText="1"/>
      <protection locked="0"/>
    </xf>
    <xf numFmtId="0" fontId="99" fillId="21" borderId="72" xfId="0" applyFont="1" applyFill="1" applyBorder="1" applyAlignment="1">
      <alignment vertical="center"/>
    </xf>
    <xf numFmtId="0" fontId="36" fillId="0" borderId="1" xfId="0" applyFont="1" applyBorder="1" applyAlignment="1">
      <alignment vertical="center"/>
    </xf>
    <xf numFmtId="171" fontId="36" fillId="36" borderId="73" xfId="0" applyNumberFormat="1" applyFont="1" applyFill="1" applyBorder="1" applyAlignment="1" applyProtection="1">
      <alignment horizontal="right" vertical="center"/>
      <protection locked="0"/>
    </xf>
    <xf numFmtId="171" fontId="36" fillId="36" borderId="74" xfId="5" applyNumberFormat="1" applyFont="1" applyFill="1" applyBorder="1" applyAlignment="1" applyProtection="1">
      <alignment horizontal="right" vertical="center"/>
      <protection locked="0"/>
    </xf>
    <xf numFmtId="171" fontId="36" fillId="36" borderId="75" xfId="0" applyNumberFormat="1" applyFont="1" applyFill="1" applyBorder="1" applyAlignment="1" applyProtection="1">
      <alignment horizontal="right" vertical="center"/>
      <protection locked="0"/>
    </xf>
    <xf numFmtId="0" fontId="36" fillId="4" borderId="28" xfId="0" applyFont="1" applyFill="1" applyBorder="1" applyAlignment="1">
      <alignment vertical="center"/>
    </xf>
    <xf numFmtId="0" fontId="36" fillId="0" borderId="22" xfId="0" applyFont="1" applyBorder="1" applyAlignment="1">
      <alignment vertical="center"/>
    </xf>
    <xf numFmtId="171" fontId="36" fillId="36" borderId="76" xfId="0" applyNumberFormat="1" applyFont="1" applyFill="1" applyBorder="1" applyAlignment="1" applyProtection="1">
      <alignment horizontal="right" vertical="center"/>
      <protection locked="0"/>
    </xf>
    <xf numFmtId="171" fontId="36" fillId="36" borderId="77" xfId="0" applyNumberFormat="1" applyFont="1" applyFill="1" applyBorder="1" applyAlignment="1" applyProtection="1">
      <alignment horizontal="right" vertical="center"/>
      <protection locked="0"/>
    </xf>
    <xf numFmtId="171" fontId="36" fillId="36" borderId="78" xfId="0" applyNumberFormat="1" applyFont="1" applyFill="1" applyBorder="1" applyAlignment="1" applyProtection="1">
      <alignment horizontal="right" vertical="center"/>
      <protection locked="0"/>
    </xf>
    <xf numFmtId="0" fontId="100" fillId="29" borderId="1" xfId="0" applyFont="1" applyFill="1" applyBorder="1" applyAlignment="1" applyProtection="1">
      <alignment vertical="center"/>
      <protection locked="0"/>
    </xf>
    <xf numFmtId="171" fontId="36" fillId="36" borderId="79" xfId="0" applyNumberFormat="1" applyFont="1" applyFill="1" applyBorder="1" applyAlignment="1" applyProtection="1">
      <alignment horizontal="right" vertical="center"/>
      <protection locked="0"/>
    </xf>
    <xf numFmtId="171" fontId="36" fillId="36" borderId="80" xfId="0" applyNumberFormat="1" applyFont="1" applyFill="1" applyBorder="1" applyAlignment="1" applyProtection="1">
      <alignment horizontal="right" vertical="center"/>
      <protection locked="0"/>
    </xf>
    <xf numFmtId="171" fontId="36" fillId="36" borderId="81" xfId="0" applyNumberFormat="1" applyFont="1" applyFill="1" applyBorder="1" applyAlignment="1" applyProtection="1">
      <alignment horizontal="right" vertical="center"/>
      <protection locked="0"/>
    </xf>
    <xf numFmtId="171" fontId="36" fillId="0" borderId="0" xfId="4" applyNumberFormat="1" applyFont="1" applyBorder="1" applyAlignment="1">
      <alignment horizontal="right" vertical="center"/>
    </xf>
    <xf numFmtId="171" fontId="36" fillId="0" borderId="29" xfId="4" applyNumberFormat="1" applyFont="1" applyBorder="1" applyAlignment="1">
      <alignment horizontal="right" vertical="center"/>
    </xf>
    <xf numFmtId="0" fontId="99" fillId="21" borderId="82" xfId="0" applyFont="1" applyFill="1" applyBorder="1" applyAlignment="1">
      <alignment vertical="center"/>
    </xf>
    <xf numFmtId="171" fontId="36" fillId="36" borderId="73" xfId="5" applyNumberFormat="1" applyFont="1" applyFill="1" applyBorder="1" applyAlignment="1" applyProtection="1">
      <alignment horizontal="right" vertical="center"/>
      <protection locked="0"/>
    </xf>
    <xf numFmtId="171" fontId="36" fillId="33" borderId="83" xfId="0" applyNumberFormat="1" applyFont="1" applyFill="1" applyBorder="1" applyAlignment="1" applyProtection="1">
      <alignment horizontal="right" vertical="center"/>
      <protection hidden="1"/>
    </xf>
    <xf numFmtId="0" fontId="101" fillId="4" borderId="28" xfId="0" applyFont="1" applyFill="1" applyBorder="1" applyAlignment="1">
      <alignment vertical="center"/>
    </xf>
    <xf numFmtId="0" fontId="101" fillId="4" borderId="0" xfId="0" applyFont="1" applyFill="1" applyAlignment="1">
      <alignment vertical="center"/>
    </xf>
    <xf numFmtId="171" fontId="101" fillId="4" borderId="0" xfId="4" applyNumberFormat="1" applyFont="1" applyFill="1" applyBorder="1" applyAlignment="1">
      <alignment horizontal="right" vertical="center"/>
    </xf>
    <xf numFmtId="171" fontId="101" fillId="4" borderId="29" xfId="4" applyNumberFormat="1" applyFont="1" applyFill="1" applyBorder="1" applyAlignment="1">
      <alignment horizontal="right" vertical="center"/>
    </xf>
    <xf numFmtId="0" fontId="36" fillId="29" borderId="1" xfId="0" applyFont="1" applyFill="1" applyBorder="1" applyAlignment="1" applyProtection="1">
      <alignment vertical="center"/>
      <protection locked="0"/>
    </xf>
    <xf numFmtId="171" fontId="36" fillId="36" borderId="84" xfId="0" applyNumberFormat="1" applyFont="1" applyFill="1" applyBorder="1" applyAlignment="1" applyProtection="1">
      <alignment horizontal="right" vertical="center"/>
      <protection locked="0"/>
    </xf>
    <xf numFmtId="171" fontId="36" fillId="36" borderId="85" xfId="0" applyNumberFormat="1" applyFont="1" applyFill="1" applyBorder="1" applyAlignment="1" applyProtection="1">
      <alignment horizontal="right" vertical="center"/>
      <protection locked="0"/>
    </xf>
    <xf numFmtId="171" fontId="36" fillId="36" borderId="34" xfId="0" applyNumberFormat="1" applyFont="1" applyFill="1" applyBorder="1" applyAlignment="1" applyProtection="1">
      <alignment horizontal="right" vertical="center"/>
      <protection locked="0"/>
    </xf>
    <xf numFmtId="0" fontId="101" fillId="4" borderId="29" xfId="0" applyFont="1" applyFill="1" applyBorder="1" applyAlignment="1">
      <alignment vertical="center"/>
    </xf>
    <xf numFmtId="0" fontId="99" fillId="4" borderId="35" xfId="0" applyFont="1" applyFill="1" applyBorder="1" applyAlignment="1">
      <alignment vertical="center"/>
    </xf>
    <xf numFmtId="0" fontId="102" fillId="4" borderId="86" xfId="0" applyFont="1" applyFill="1" applyBorder="1" applyAlignment="1">
      <alignment vertical="center"/>
    </xf>
    <xf numFmtId="42" fontId="102" fillId="4" borderId="86" xfId="4" applyNumberFormat="1" applyFont="1" applyFill="1" applyBorder="1" applyAlignment="1">
      <alignment vertical="center"/>
    </xf>
    <xf numFmtId="0" fontId="63" fillId="41" borderId="87" xfId="0" applyFont="1" applyFill="1" applyBorder="1" applyAlignment="1">
      <alignment horizontal="right" vertical="center"/>
    </xf>
    <xf numFmtId="171" fontId="102" fillId="21" borderId="36" xfId="4" applyNumberFormat="1" applyFont="1" applyFill="1" applyBorder="1" applyAlignment="1">
      <alignment horizontal="right" vertical="center"/>
    </xf>
    <xf numFmtId="0" fontId="99" fillId="4" borderId="0" xfId="0" applyFont="1" applyFill="1" applyAlignment="1">
      <alignment vertical="center"/>
    </xf>
    <xf numFmtId="0" fontId="102" fillId="4" borderId="0" xfId="0" applyFont="1" applyFill="1" applyAlignment="1">
      <alignment vertical="center"/>
    </xf>
    <xf numFmtId="42" fontId="102" fillId="4" borderId="0" xfId="4" applyNumberFormat="1" applyFont="1" applyFill="1" applyBorder="1" applyAlignment="1">
      <alignment vertical="center"/>
    </xf>
    <xf numFmtId="0" fontId="63" fillId="42" borderId="0" xfId="0" applyFont="1" applyFill="1" applyAlignment="1">
      <alignment horizontal="right" vertical="center"/>
    </xf>
    <xf numFmtId="0" fontId="14" fillId="4" borderId="88" xfId="0" applyFont="1" applyFill="1" applyBorder="1" applyAlignment="1">
      <alignment horizontal="left"/>
    </xf>
    <xf numFmtId="0" fontId="10" fillId="4" borderId="1" xfId="0" applyFont="1" applyFill="1" applyBorder="1" applyAlignment="1">
      <alignment horizontal="left"/>
    </xf>
    <xf numFmtId="0" fontId="10" fillId="4" borderId="91" xfId="0" applyFont="1" applyFill="1" applyBorder="1" applyAlignment="1">
      <alignment horizontal="left"/>
    </xf>
    <xf numFmtId="0" fontId="33" fillId="0" borderId="22" xfId="0" applyFont="1" applyBorder="1" applyAlignment="1">
      <alignment wrapText="1"/>
    </xf>
    <xf numFmtId="0" fontId="2" fillId="0" borderId="50" xfId="0" applyFont="1" applyBorder="1"/>
    <xf numFmtId="0" fontId="2" fillId="0" borderId="11" xfId="0" applyFont="1" applyBorder="1"/>
    <xf numFmtId="0" fontId="53" fillId="26" borderId="92" xfId="0" applyFont="1" applyFill="1" applyBorder="1" applyAlignment="1">
      <alignment horizontal="center" vertical="center" wrapText="1"/>
    </xf>
    <xf numFmtId="0" fontId="53" fillId="26" borderId="0" xfId="0" applyFont="1" applyFill="1" applyAlignment="1">
      <alignment horizontal="center" vertical="center" wrapText="1"/>
    </xf>
    <xf numFmtId="0" fontId="18" fillId="21" borderId="1" xfId="0" applyFont="1" applyFill="1" applyBorder="1" applyAlignment="1">
      <alignment horizontal="center" vertical="center" wrapText="1"/>
    </xf>
    <xf numFmtId="0" fontId="93" fillId="37" borderId="0" xfId="0" applyFont="1" applyFill="1" applyAlignment="1">
      <alignment horizontal="left" vertical="center" wrapText="1"/>
    </xf>
    <xf numFmtId="0" fontId="83" fillId="0" borderId="0" xfId="0" applyFont="1" applyAlignment="1">
      <alignment horizontal="center" vertical="center" wrapText="1"/>
    </xf>
    <xf numFmtId="0" fontId="41" fillId="4" borderId="0" xfId="0" applyFont="1" applyFill="1" applyAlignment="1" applyProtection="1">
      <alignment vertical="center" wrapText="1"/>
      <protection locked="0"/>
    </xf>
    <xf numFmtId="0" fontId="78" fillId="35" borderId="71" xfId="0" applyFont="1" applyFill="1" applyBorder="1" applyAlignment="1">
      <alignment horizontal="center" vertical="center"/>
    </xf>
    <xf numFmtId="0" fontId="36" fillId="4" borderId="0" xfId="0" applyFont="1" applyFill="1" applyAlignment="1">
      <alignment horizontal="left" vertical="center" wrapText="1"/>
    </xf>
    <xf numFmtId="0" fontId="83" fillId="29" borderId="32" xfId="0" applyFont="1" applyFill="1" applyBorder="1" applyAlignment="1">
      <alignment horizontal="left" vertical="center" wrapText="1"/>
    </xf>
    <xf numFmtId="0" fontId="83" fillId="29" borderId="33" xfId="0" applyFont="1" applyFill="1" applyBorder="1" applyAlignment="1">
      <alignment horizontal="left" vertical="center" wrapText="1"/>
    </xf>
    <xf numFmtId="0" fontId="83" fillId="29" borderId="11" xfId="0" applyFont="1" applyFill="1" applyBorder="1" applyAlignment="1">
      <alignment horizontal="left" vertical="center" wrapText="1"/>
    </xf>
    <xf numFmtId="0" fontId="78" fillId="34" borderId="0" xfId="0" applyFont="1" applyFill="1" applyAlignment="1">
      <alignment horizontal="left" vertical="center"/>
    </xf>
    <xf numFmtId="0" fontId="83" fillId="0" borderId="0" xfId="0" applyFont="1" applyAlignment="1">
      <alignment horizontal="center" vertical="center"/>
    </xf>
    <xf numFmtId="0" fontId="37" fillId="4" borderId="0" xfId="0" applyFont="1" applyFill="1" applyAlignment="1">
      <alignment horizontal="left" vertical="center" wrapText="1"/>
    </xf>
    <xf numFmtId="0" fontId="85" fillId="4" borderId="0" xfId="0" applyFont="1" applyFill="1" applyAlignment="1">
      <alignment horizontal="left" vertical="center" wrapText="1"/>
    </xf>
    <xf numFmtId="0" fontId="78" fillId="35" borderId="0" xfId="0" applyFont="1" applyFill="1" applyAlignment="1">
      <alignment horizontal="center" vertical="center"/>
    </xf>
    <xf numFmtId="0" fontId="81" fillId="4" borderId="0" xfId="0" applyFont="1" applyFill="1" applyAlignment="1">
      <alignment horizontal="left" vertical="center" wrapText="1"/>
    </xf>
    <xf numFmtId="0" fontId="81" fillId="29" borderId="0" xfId="0" quotePrefix="1" applyFont="1" applyFill="1" applyAlignment="1">
      <alignment horizontal="left" vertical="center" wrapText="1"/>
    </xf>
    <xf numFmtId="0" fontId="75" fillId="4" borderId="0" xfId="0" applyFont="1" applyFill="1" applyAlignment="1">
      <alignment horizontal="center" vertical="center" wrapText="1"/>
    </xf>
    <xf numFmtId="0" fontId="77" fillId="33" borderId="0" xfId="0" applyFont="1" applyFill="1" applyAlignment="1">
      <alignment horizontal="center" vertical="center"/>
    </xf>
    <xf numFmtId="0" fontId="36" fillId="4" borderId="0" xfId="0" applyFont="1" applyFill="1" applyAlignment="1">
      <alignment horizontal="center" vertical="center"/>
    </xf>
    <xf numFmtId="0" fontId="44" fillId="4" borderId="0" xfId="3" applyFill="1" applyBorder="1" applyAlignment="1">
      <alignment vertical="center" wrapText="1"/>
    </xf>
    <xf numFmtId="0" fontId="0" fillId="0" borderId="0" xfId="0" applyAlignment="1">
      <alignment vertical="center" wrapText="1"/>
    </xf>
    <xf numFmtId="0" fontId="35" fillId="4" borderId="28" xfId="0" applyFont="1" applyFill="1" applyBorder="1" applyAlignment="1">
      <alignment horizontal="center" vertical="center"/>
    </xf>
    <xf numFmtId="1" fontId="48" fillId="23" borderId="30" xfId="0" applyNumberFormat="1" applyFont="1" applyFill="1" applyBorder="1" applyAlignment="1">
      <alignment horizontal="right" vertical="center"/>
    </xf>
    <xf numFmtId="1" fontId="48" fillId="23" borderId="31" xfId="0" applyNumberFormat="1" applyFont="1" applyFill="1" applyBorder="1" applyAlignment="1">
      <alignment horizontal="right" vertical="center"/>
    </xf>
    <xf numFmtId="0" fontId="34" fillId="4" borderId="1" xfId="0" applyFont="1" applyFill="1" applyBorder="1" applyAlignment="1">
      <alignment horizontal="center" vertical="center" wrapText="1"/>
    </xf>
    <xf numFmtId="1" fontId="14" fillId="4" borderId="21" xfId="0" applyNumberFormat="1" applyFont="1" applyFill="1" applyBorder="1" applyAlignment="1">
      <alignment horizontal="center" vertical="center"/>
    </xf>
    <xf numFmtId="1" fontId="14" fillId="4" borderId="22" xfId="0" applyNumberFormat="1" applyFont="1" applyFill="1" applyBorder="1" applyAlignment="1">
      <alignment horizontal="center" vertical="center"/>
    </xf>
    <xf numFmtId="1" fontId="15" fillId="4" borderId="25" xfId="0" applyNumberFormat="1" applyFont="1" applyFill="1" applyBorder="1" applyAlignment="1">
      <alignment horizontal="center" vertical="center"/>
    </xf>
    <xf numFmtId="1" fontId="15" fillId="4" borderId="49" xfId="0" applyNumberFormat="1" applyFont="1" applyFill="1" applyBorder="1" applyAlignment="1">
      <alignment horizontal="center" vertical="center"/>
    </xf>
    <xf numFmtId="1" fontId="14" fillId="3" borderId="21" xfId="0" applyNumberFormat="1" applyFont="1" applyFill="1" applyBorder="1" applyAlignment="1">
      <alignment horizontal="center" vertical="center"/>
    </xf>
    <xf numFmtId="1" fontId="14" fillId="3" borderId="22" xfId="0" applyNumberFormat="1" applyFont="1" applyFill="1" applyBorder="1" applyAlignment="1">
      <alignment horizontal="center" vertical="center"/>
    </xf>
    <xf numFmtId="0" fontId="14" fillId="7" borderId="2" xfId="0" applyFont="1" applyFill="1" applyBorder="1" applyAlignment="1">
      <alignment horizontal="center" vertical="center" textRotation="90" wrapText="1"/>
    </xf>
    <xf numFmtId="0" fontId="14" fillId="7" borderId="27" xfId="0" applyFont="1" applyFill="1" applyBorder="1" applyAlignment="1">
      <alignment horizontal="center" vertical="center" textRotation="90" wrapText="1"/>
    </xf>
    <xf numFmtId="0" fontId="14" fillId="7" borderId="28" xfId="0" applyFont="1" applyFill="1" applyBorder="1" applyAlignment="1">
      <alignment horizontal="center" vertical="center" textRotation="90" wrapText="1"/>
    </xf>
    <xf numFmtId="0" fontId="14" fillId="7" borderId="29" xfId="0" applyFont="1" applyFill="1" applyBorder="1" applyAlignment="1">
      <alignment horizontal="center" vertical="center" textRotation="90" wrapText="1"/>
    </xf>
    <xf numFmtId="0" fontId="14" fillId="7" borderId="35" xfId="0" applyFont="1" applyFill="1" applyBorder="1" applyAlignment="1">
      <alignment horizontal="center" vertical="center" textRotation="90" wrapText="1"/>
    </xf>
    <xf numFmtId="0" fontId="14" fillId="7" borderId="36" xfId="0" applyFont="1" applyFill="1" applyBorder="1" applyAlignment="1">
      <alignment horizontal="center" vertical="center" textRotation="90" wrapText="1"/>
    </xf>
    <xf numFmtId="0" fontId="14" fillId="4" borderId="30" xfId="0" applyFont="1" applyFill="1" applyBorder="1" applyAlignment="1">
      <alignment horizontal="left" vertical="center" wrapText="1"/>
    </xf>
    <xf numFmtId="0" fontId="14" fillId="4" borderId="31" xfId="0" applyFont="1" applyFill="1" applyBorder="1" applyAlignment="1">
      <alignment horizontal="left" vertical="center" wrapText="1"/>
    </xf>
    <xf numFmtId="2" fontId="15" fillId="10" borderId="32" xfId="0" applyNumberFormat="1" applyFont="1" applyFill="1" applyBorder="1" applyAlignment="1">
      <alignment horizontal="center" vertical="center"/>
    </xf>
    <xf numFmtId="2" fontId="15" fillId="10" borderId="33" xfId="0" applyNumberFormat="1" applyFont="1" applyFill="1" applyBorder="1" applyAlignment="1">
      <alignment horizontal="center" vertical="center"/>
    </xf>
    <xf numFmtId="2" fontId="15" fillId="10" borderId="34" xfId="0" applyNumberFormat="1" applyFont="1" applyFill="1" applyBorder="1" applyAlignment="1">
      <alignment horizontal="center" vertical="center"/>
    </xf>
    <xf numFmtId="1" fontId="10" fillId="4" borderId="32" xfId="0" applyNumberFormat="1" applyFont="1" applyFill="1" applyBorder="1" applyAlignment="1">
      <alignment horizontal="center" vertical="center"/>
    </xf>
    <xf numFmtId="1" fontId="10" fillId="4" borderId="33" xfId="0" applyNumberFormat="1" applyFont="1" applyFill="1" applyBorder="1" applyAlignment="1">
      <alignment horizontal="center" vertical="center"/>
    </xf>
    <xf numFmtId="1" fontId="10" fillId="4" borderId="34" xfId="0" applyNumberFormat="1" applyFont="1" applyFill="1" applyBorder="1" applyAlignment="1">
      <alignment horizontal="center" vertical="center"/>
    </xf>
    <xf numFmtId="2" fontId="15" fillId="4" borderId="37" xfId="0" applyNumberFormat="1" applyFont="1" applyFill="1" applyBorder="1" applyAlignment="1">
      <alignment horizontal="center" vertical="center"/>
    </xf>
    <xf numFmtId="2" fontId="15" fillId="4" borderId="38" xfId="0" applyNumberFormat="1" applyFont="1" applyFill="1" applyBorder="1" applyAlignment="1">
      <alignment horizontal="center" vertical="center"/>
    </xf>
    <xf numFmtId="2" fontId="15" fillId="4" borderId="39" xfId="0" applyNumberFormat="1" applyFont="1" applyFill="1" applyBorder="1" applyAlignment="1">
      <alignment horizontal="center" vertical="center"/>
    </xf>
    <xf numFmtId="0" fontId="14" fillId="15" borderId="6" xfId="0" applyFont="1" applyFill="1" applyBorder="1" applyAlignment="1">
      <alignment horizontal="center" vertical="center" textRotation="90" wrapText="1"/>
    </xf>
    <xf numFmtId="0" fontId="14" fillId="15" borderId="10" xfId="0" applyFont="1" applyFill="1" applyBorder="1" applyAlignment="1">
      <alignment horizontal="center" vertical="center" textRotation="90" wrapText="1"/>
    </xf>
    <xf numFmtId="0" fontId="14" fillId="15" borderId="28" xfId="0" applyFont="1" applyFill="1" applyBorder="1" applyAlignment="1">
      <alignment horizontal="center" vertical="center" textRotation="90" wrapText="1"/>
    </xf>
    <xf numFmtId="0" fontId="14" fillId="15" borderId="26" xfId="0" applyFont="1" applyFill="1" applyBorder="1" applyAlignment="1">
      <alignment horizontal="center" vertical="center" textRotation="90" wrapText="1"/>
    </xf>
    <xf numFmtId="0" fontId="10" fillId="4" borderId="7" xfId="0" applyFont="1" applyFill="1" applyBorder="1" applyAlignment="1">
      <alignment horizontal="center" vertical="center" textRotation="90" wrapText="1"/>
    </xf>
    <xf numFmtId="0" fontId="10" fillId="4" borderId="11" xfId="0" applyFont="1" applyFill="1" applyBorder="1" applyAlignment="1">
      <alignment horizontal="center" vertical="center" textRotation="90" wrapText="1"/>
    </xf>
    <xf numFmtId="0" fontId="10" fillId="4" borderId="16" xfId="0" applyFont="1" applyFill="1" applyBorder="1" applyAlignment="1">
      <alignment horizontal="center" vertical="center" textRotation="90" wrapText="1"/>
    </xf>
    <xf numFmtId="0" fontId="10" fillId="4" borderId="17" xfId="0" applyFont="1" applyFill="1" applyBorder="1" applyAlignment="1">
      <alignment horizontal="center" vertical="center" textRotation="90" wrapText="1"/>
    </xf>
    <xf numFmtId="0" fontId="10" fillId="4" borderId="30" xfId="0" applyFont="1" applyFill="1" applyBorder="1" applyAlignment="1">
      <alignment horizontal="center" vertical="center" textRotation="90" wrapText="1"/>
    </xf>
    <xf numFmtId="0" fontId="14" fillId="4" borderId="24" xfId="0" applyFont="1" applyFill="1" applyBorder="1" applyAlignment="1">
      <alignment horizontal="left" vertical="center" wrapText="1"/>
    </xf>
    <xf numFmtId="0" fontId="14" fillId="4" borderId="50" xfId="0" applyFont="1" applyFill="1" applyBorder="1" applyAlignment="1">
      <alignment horizontal="left" vertical="center" wrapText="1"/>
    </xf>
    <xf numFmtId="0" fontId="15" fillId="4" borderId="48"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0" fillId="4" borderId="1" xfId="0" applyFont="1" applyFill="1" applyBorder="1" applyAlignment="1">
      <alignment horizontal="center" vertical="center" textRotation="90" wrapText="1"/>
    </xf>
    <xf numFmtId="0" fontId="70" fillId="4" borderId="21"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0" fillId="4" borderId="19" xfId="0" applyFont="1" applyFill="1" applyBorder="1" applyAlignment="1">
      <alignment horizontal="center" vertical="center" textRotation="90" wrapText="1"/>
    </xf>
    <xf numFmtId="0" fontId="10" fillId="4" borderId="89" xfId="0" applyFont="1" applyFill="1" applyBorder="1" applyAlignment="1">
      <alignment horizontal="center" vertical="center" textRotation="90" wrapText="1"/>
    </xf>
    <xf numFmtId="0" fontId="10" fillId="4" borderId="90" xfId="0" applyFont="1" applyFill="1" applyBorder="1" applyAlignment="1">
      <alignment horizontal="center" vertical="center" textRotation="90" wrapText="1"/>
    </xf>
    <xf numFmtId="0" fontId="37" fillId="0" borderId="56" xfId="0" applyFont="1" applyBorder="1" applyAlignment="1">
      <alignment horizontal="right"/>
    </xf>
    <xf numFmtId="0" fontId="37" fillId="0" borderId="57" xfId="0" applyFont="1" applyBorder="1" applyAlignment="1">
      <alignment horizontal="right"/>
    </xf>
    <xf numFmtId="0" fontId="37" fillId="0" borderId="43" xfId="0" applyFont="1" applyBorder="1" applyAlignment="1">
      <alignment horizontal="right"/>
    </xf>
    <xf numFmtId="0" fontId="37" fillId="0" borderId="59" xfId="0" applyFont="1" applyBorder="1" applyAlignment="1">
      <alignment horizontal="right"/>
    </xf>
    <xf numFmtId="0" fontId="32" fillId="0" borderId="0" xfId="2"/>
    <xf numFmtId="0" fontId="26" fillId="0" borderId="47" xfId="0" applyFont="1" applyBorder="1" applyAlignment="1">
      <alignment horizontal="center" vertical="center" wrapText="1"/>
    </xf>
    <xf numFmtId="0" fontId="26" fillId="0" borderId="45" xfId="0" applyFont="1" applyBorder="1" applyAlignment="1">
      <alignment horizontal="center" vertical="center" wrapText="1"/>
    </xf>
    <xf numFmtId="0" fontId="26" fillId="16"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15" borderId="1" xfId="0"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0" fontId="36" fillId="4" borderId="32" xfId="0" applyFont="1" applyFill="1" applyBorder="1" applyAlignment="1">
      <alignment horizontal="center" vertical="center"/>
    </xf>
    <xf numFmtId="0" fontId="36" fillId="4" borderId="33" xfId="0" applyFont="1" applyFill="1" applyBorder="1" applyAlignment="1">
      <alignment horizontal="center" vertical="center"/>
    </xf>
    <xf numFmtId="0" fontId="36" fillId="0" borderId="11" xfId="0" applyFont="1" applyBorder="1" applyAlignment="1">
      <alignment horizontal="center" vertical="center"/>
    </xf>
    <xf numFmtId="0" fontId="27" fillId="10" borderId="40" xfId="0" applyFont="1" applyFill="1" applyBorder="1" applyAlignment="1">
      <alignment horizontal="center" vertical="center" wrapText="1"/>
    </xf>
    <xf numFmtId="0" fontId="27" fillId="10" borderId="42" xfId="0" applyFont="1" applyFill="1" applyBorder="1" applyAlignment="1">
      <alignment horizontal="center" vertical="center" wrapText="1"/>
    </xf>
    <xf numFmtId="0" fontId="56" fillId="27" borderId="40" xfId="0" applyFont="1" applyFill="1" applyBorder="1" applyAlignment="1">
      <alignment horizontal="left" vertical="top" wrapText="1"/>
    </xf>
    <xf numFmtId="0" fontId="56" fillId="27" borderId="54" xfId="0" applyFont="1" applyFill="1" applyBorder="1" applyAlignment="1">
      <alignment horizontal="left" vertical="top" wrapText="1"/>
    </xf>
    <xf numFmtId="0" fontId="56" fillId="27" borderId="42" xfId="0" applyFont="1" applyFill="1" applyBorder="1" applyAlignment="1">
      <alignment horizontal="left" vertical="top" wrapText="1"/>
    </xf>
    <xf numFmtId="0" fontId="58" fillId="14" borderId="40" xfId="0" applyFont="1" applyFill="1" applyBorder="1" applyAlignment="1">
      <alignment horizontal="right" vertical="top" wrapText="1"/>
    </xf>
    <xf numFmtId="0" fontId="58" fillId="14" borderId="42" xfId="0" applyFont="1" applyFill="1" applyBorder="1" applyAlignment="1">
      <alignment horizontal="right" vertical="top" wrapText="1"/>
    </xf>
    <xf numFmtId="0" fontId="62" fillId="14" borderId="40" xfId="0" applyFont="1" applyFill="1" applyBorder="1" applyAlignment="1">
      <alignment horizontal="left" vertical="top" wrapText="1"/>
    </xf>
    <xf numFmtId="0" fontId="62" fillId="14" borderId="54" xfId="0" applyFont="1" applyFill="1" applyBorder="1" applyAlignment="1">
      <alignment horizontal="left" vertical="top" wrapText="1"/>
    </xf>
    <xf numFmtId="0" fontId="62" fillId="14" borderId="42" xfId="0" applyFont="1" applyFill="1" applyBorder="1" applyAlignment="1">
      <alignment horizontal="left" vertical="top" wrapText="1"/>
    </xf>
    <xf numFmtId="0" fontId="72"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10" fillId="0" borderId="1" xfId="0" applyFont="1" applyBorder="1" applyAlignment="1">
      <alignment horizontal="center" vertical="center"/>
    </xf>
    <xf numFmtId="0" fontId="0" fillId="5" borderId="1" xfId="0" applyFill="1" applyBorder="1"/>
    <xf numFmtId="0" fontId="54" fillId="5" borderId="1" xfId="0" applyFont="1" applyFill="1" applyBorder="1"/>
    <xf numFmtId="0" fontId="69" fillId="8" borderId="11" xfId="0" applyFont="1" applyFill="1" applyBorder="1" applyAlignment="1">
      <alignment horizontal="center" vertical="center" wrapText="1"/>
    </xf>
    <xf numFmtId="0" fontId="21" fillId="0" borderId="33" xfId="0" applyFont="1" applyBorder="1" applyAlignment="1">
      <alignment horizontal="center" vertical="center" wrapText="1"/>
    </xf>
    <xf numFmtId="0" fontId="26" fillId="8" borderId="11"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26" fillId="23" borderId="0" xfId="0" applyFont="1" applyFill="1" applyBorder="1" applyAlignment="1">
      <alignment horizontal="center" vertical="center" wrapText="1"/>
    </xf>
    <xf numFmtId="0" fontId="44" fillId="0" borderId="1" xfId="3" applyBorder="1"/>
    <xf numFmtId="0" fontId="73" fillId="19" borderId="72" xfId="0" applyFont="1" applyFill="1" applyBorder="1" applyAlignment="1">
      <alignment horizontal="right" wrapText="1"/>
    </xf>
    <xf numFmtId="0" fontId="73" fillId="19" borderId="28" xfId="0" applyFont="1" applyFill="1" applyBorder="1" applyAlignment="1">
      <alignment horizontal="right" vertical="center" wrapText="1"/>
    </xf>
    <xf numFmtId="0" fontId="0" fillId="4" borderId="0" xfId="0" applyFont="1" applyFill="1"/>
    <xf numFmtId="0" fontId="0" fillId="2" borderId="0" xfId="0" applyFont="1" applyFill="1"/>
    <xf numFmtId="0" fontId="0" fillId="0" borderId="0" xfId="0" applyFont="1"/>
    <xf numFmtId="0" fontId="0" fillId="24" borderId="0" xfId="0" applyFont="1" applyFill="1"/>
    <xf numFmtId="0" fontId="0" fillId="19" borderId="2" xfId="0" applyFont="1" applyFill="1" applyBorder="1" applyAlignment="1">
      <alignment horizontal="left" vertical="center" wrapText="1"/>
    </xf>
    <xf numFmtId="0" fontId="0" fillId="19" borderId="3" xfId="0" applyFont="1" applyFill="1" applyBorder="1" applyAlignment="1">
      <alignment horizontal="left" vertical="center" wrapText="1"/>
    </xf>
    <xf numFmtId="0" fontId="0" fillId="19" borderId="3" xfId="0" applyFont="1" applyFill="1" applyBorder="1" applyAlignment="1">
      <alignment horizontal="right" vertical="center"/>
    </xf>
    <xf numFmtId="0" fontId="0" fillId="19" borderId="27" xfId="0" applyFont="1" applyFill="1" applyBorder="1" applyAlignment="1">
      <alignment vertical="center"/>
    </xf>
    <xf numFmtId="0" fontId="0" fillId="19" borderId="28" xfId="0" applyFont="1" applyFill="1" applyBorder="1" applyAlignment="1">
      <alignment horizontal="right" vertical="center" wrapText="1"/>
    </xf>
    <xf numFmtId="0" fontId="0" fillId="19" borderId="0" xfId="0" applyFont="1" applyFill="1" applyAlignment="1">
      <alignment horizontal="right" vertical="center" wrapText="1"/>
    </xf>
    <xf numFmtId="0" fontId="0" fillId="19" borderId="0" xfId="0" applyFont="1" applyFill="1" applyAlignment="1">
      <alignment horizontal="right" vertical="center" wrapText="1"/>
    </xf>
    <xf numFmtId="0" fontId="0" fillId="19" borderId="29" xfId="0" applyFont="1" applyFill="1" applyBorder="1" applyAlignment="1">
      <alignment vertical="center"/>
    </xf>
    <xf numFmtId="0" fontId="0" fillId="19" borderId="2" xfId="0" applyFont="1" applyFill="1" applyBorder="1" applyAlignment="1">
      <alignment horizontal="left" wrapText="1"/>
    </xf>
    <xf numFmtId="0" fontId="0" fillId="19" borderId="3" xfId="0" applyFont="1" applyFill="1" applyBorder="1" applyAlignment="1">
      <alignment horizontal="left" wrapText="1"/>
    </xf>
    <xf numFmtId="0" fontId="0" fillId="19" borderId="3" xfId="0" applyFont="1" applyFill="1" applyBorder="1" applyAlignment="1">
      <alignment horizontal="right" wrapText="1"/>
    </xf>
    <xf numFmtId="0" fontId="0" fillId="19" borderId="27" xfId="0" applyFont="1" applyFill="1" applyBorder="1" applyAlignment="1">
      <alignment wrapText="1"/>
    </xf>
    <xf numFmtId="0" fontId="0" fillId="19" borderId="93" xfId="0" applyFont="1" applyFill="1" applyBorder="1" applyAlignment="1">
      <alignment horizontal="right" wrapText="1"/>
    </xf>
    <xf numFmtId="0" fontId="0" fillId="19" borderId="93" xfId="0" applyFont="1" applyFill="1" applyBorder="1" applyAlignment="1">
      <alignment horizontal="right" vertical="center" wrapText="1"/>
    </xf>
    <xf numFmtId="0" fontId="0" fillId="19" borderId="94" xfId="0" applyFont="1" applyFill="1" applyBorder="1" applyAlignment="1">
      <alignment vertical="center" wrapText="1"/>
    </xf>
    <xf numFmtId="0" fontId="0" fillId="19" borderId="95" xfId="0" applyFont="1" applyFill="1" applyBorder="1" applyAlignment="1">
      <alignment horizontal="right" vertical="top"/>
    </xf>
    <xf numFmtId="0" fontId="0" fillId="19" borderId="71" xfId="0" applyFont="1" applyFill="1" applyBorder="1" applyAlignment="1">
      <alignment vertical="top"/>
    </xf>
    <xf numFmtId="0" fontId="0" fillId="19" borderId="71" xfId="0" applyFont="1" applyFill="1" applyBorder="1" applyAlignment="1">
      <alignment horizontal="right" wrapText="1"/>
    </xf>
    <xf numFmtId="0" fontId="0" fillId="19" borderId="71" xfId="0" applyFont="1" applyFill="1" applyBorder="1" applyAlignment="1">
      <alignment horizontal="right" vertical="center" wrapText="1"/>
    </xf>
    <xf numFmtId="0" fontId="0" fillId="19" borderId="81" xfId="0" applyFont="1" applyFill="1" applyBorder="1" applyAlignment="1">
      <alignment vertical="center"/>
    </xf>
    <xf numFmtId="0" fontId="0" fillId="19" borderId="29" xfId="0" applyFont="1" applyFill="1" applyBorder="1" applyAlignment="1">
      <alignment vertical="center" wrapText="1"/>
    </xf>
    <xf numFmtId="0" fontId="0" fillId="19" borderId="35" xfId="0" applyFont="1" applyFill="1" applyBorder="1" applyAlignment="1">
      <alignment horizontal="right" vertical="top"/>
    </xf>
    <xf numFmtId="0" fontId="0" fillId="19" borderId="86" xfId="0" applyFont="1" applyFill="1" applyBorder="1" applyAlignment="1">
      <alignment vertical="top"/>
    </xf>
    <xf numFmtId="0" fontId="0" fillId="19" borderId="86" xfId="0" applyFont="1" applyFill="1" applyBorder="1" applyAlignment="1">
      <alignment horizontal="right" wrapText="1"/>
    </xf>
    <xf numFmtId="0" fontId="0" fillId="19" borderId="86" xfId="0" applyFont="1" applyFill="1" applyBorder="1" applyAlignment="1">
      <alignment horizontal="right" vertical="center" wrapText="1"/>
    </xf>
    <xf numFmtId="0" fontId="0" fillId="19" borderId="36" xfId="0" applyFont="1" applyFill="1" applyBorder="1" applyAlignment="1">
      <alignment vertical="center"/>
    </xf>
    <xf numFmtId="0" fontId="74" fillId="31" borderId="0" xfId="0" applyFont="1" applyFill="1"/>
    <xf numFmtId="0" fontId="73" fillId="31" borderId="32" xfId="0" applyFont="1" applyFill="1" applyBorder="1" applyAlignment="1">
      <alignment horizontal="center" vertical="center" wrapText="1"/>
    </xf>
    <xf numFmtId="0" fontId="73" fillId="0" borderId="32" xfId="0" applyFont="1" applyBorder="1" applyAlignment="1">
      <alignment horizontal="center" vertical="center" wrapText="1"/>
    </xf>
    <xf numFmtId="0" fontId="73" fillId="0" borderId="32" xfId="0" applyFont="1" applyBorder="1" applyAlignment="1">
      <alignment horizontal="center" vertical="center" wrapText="1"/>
    </xf>
    <xf numFmtId="0" fontId="103" fillId="4" borderId="0" xfId="0" applyFont="1" applyFill="1"/>
    <xf numFmtId="0" fontId="1" fillId="24" borderId="0" xfId="0" applyFont="1" applyFill="1"/>
    <xf numFmtId="0" fontId="8" fillId="0" borderId="0" xfId="0" applyFont="1" applyAlignment="1">
      <alignment horizontal="left"/>
    </xf>
    <xf numFmtId="0" fontId="1" fillId="19" borderId="40" xfId="0" applyFont="1" applyFill="1" applyBorder="1" applyAlignment="1">
      <alignment horizontal="center" wrapText="1"/>
    </xf>
    <xf numFmtId="0" fontId="1" fillId="19" borderId="54" xfId="0" applyFont="1" applyFill="1" applyBorder="1" applyAlignment="1">
      <alignment horizontal="center" wrapText="1"/>
    </xf>
    <xf numFmtId="0" fontId="1" fillId="19" borderId="42" xfId="0" applyFont="1" applyFill="1" applyBorder="1" applyAlignment="1">
      <alignment horizontal="center" wrapText="1"/>
    </xf>
    <xf numFmtId="9" fontId="0" fillId="0" borderId="26" xfId="0" applyNumberFormat="1" applyFont="1" applyBorder="1" applyAlignment="1">
      <alignment horizontal="center" vertical="center"/>
    </xf>
    <xf numFmtId="169" fontId="0" fillId="0" borderId="36" xfId="4" applyNumberFormat="1" applyFont="1" applyBorder="1" applyAlignment="1">
      <alignment horizontal="center" vertical="center"/>
    </xf>
    <xf numFmtId="0" fontId="0" fillId="0" borderId="36" xfId="0" applyFont="1" applyBorder="1" applyAlignment="1">
      <alignment horizontal="center" vertical="center"/>
    </xf>
    <xf numFmtId="0" fontId="0" fillId="25" borderId="40" xfId="0" applyFont="1" applyFill="1" applyBorder="1" applyAlignment="1">
      <alignment vertical="center" wrapText="1"/>
    </xf>
    <xf numFmtId="0" fontId="0" fillId="25" borderId="54" xfId="0" applyFont="1" applyFill="1" applyBorder="1" applyAlignment="1">
      <alignment vertical="center" wrapText="1"/>
    </xf>
    <xf numFmtId="0" fontId="0" fillId="25" borderId="42" xfId="0" applyFont="1" applyFill="1" applyBorder="1" applyAlignment="1">
      <alignment vertical="center" wrapText="1"/>
    </xf>
    <xf numFmtId="0" fontId="104" fillId="0" borderId="40" xfId="0" applyFont="1" applyBorder="1" applyAlignment="1">
      <alignment horizontal="center" vertical="center" wrapText="1"/>
    </xf>
    <xf numFmtId="0" fontId="104" fillId="0" borderId="42" xfId="0" applyFont="1" applyBorder="1" applyAlignment="1">
      <alignment horizontal="center" vertical="center" wrapText="1"/>
    </xf>
    <xf numFmtId="0" fontId="104" fillId="0" borderId="36" xfId="0" applyFont="1" applyBorder="1" applyAlignment="1">
      <alignment horizontal="center" vertical="center"/>
    </xf>
    <xf numFmtId="0" fontId="104" fillId="0" borderId="0" xfId="0" applyFont="1" applyBorder="1" applyAlignment="1">
      <alignment horizontal="center" vertical="center" wrapText="1"/>
    </xf>
    <xf numFmtId="0" fontId="104" fillId="0" borderId="0" xfId="0" applyFont="1" applyBorder="1" applyAlignment="1">
      <alignment horizontal="center" vertical="center"/>
    </xf>
    <xf numFmtId="0" fontId="8" fillId="31" borderId="0" xfId="0" applyFont="1" applyFill="1" applyAlignment="1">
      <alignment horizontal="left"/>
    </xf>
    <xf numFmtId="9" fontId="105" fillId="0" borderId="26" xfId="0" applyNumberFormat="1" applyFont="1" applyBorder="1" applyAlignment="1">
      <alignment horizontal="center" vertical="center" wrapText="1"/>
    </xf>
    <xf numFmtId="0" fontId="51" fillId="25" borderId="6" xfId="0" applyFont="1" applyFill="1" applyBorder="1" applyAlignment="1">
      <alignment horizontal="center" vertical="center" wrapText="1"/>
    </xf>
    <xf numFmtId="0" fontId="51" fillId="25" borderId="27" xfId="0" applyFont="1" applyFill="1" applyBorder="1" applyAlignment="1">
      <alignment horizontal="center" vertical="center" wrapText="1"/>
    </xf>
    <xf numFmtId="0" fontId="51" fillId="19" borderId="27" xfId="0" applyFont="1" applyFill="1" applyBorder="1" applyAlignment="1">
      <alignment horizontal="center" vertical="center" wrapText="1"/>
    </xf>
    <xf numFmtId="0" fontId="51" fillId="25" borderId="26" xfId="0" applyFont="1" applyFill="1" applyBorder="1" applyAlignment="1">
      <alignment horizontal="center" vertical="center" wrapText="1"/>
    </xf>
    <xf numFmtId="0" fontId="51" fillId="25" borderId="36" xfId="0" applyFont="1" applyFill="1" applyBorder="1" applyAlignment="1">
      <alignment horizontal="center" vertical="center" wrapText="1"/>
    </xf>
    <xf numFmtId="0" fontId="51" fillId="19" borderId="36" xfId="0" applyFont="1" applyFill="1" applyBorder="1" applyAlignment="1">
      <alignment horizontal="center" vertical="center" wrapText="1"/>
    </xf>
    <xf numFmtId="0" fontId="106" fillId="43" borderId="33" xfId="0" applyFont="1" applyFill="1" applyBorder="1" applyAlignment="1">
      <alignment horizontal="center" vertical="center" wrapText="1"/>
    </xf>
    <xf numFmtId="0" fontId="73" fillId="0" borderId="33"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30" xfId="0" applyFont="1" applyBorder="1" applyAlignment="1">
      <alignment horizontal="center" vertical="center"/>
    </xf>
    <xf numFmtId="0" fontId="73" fillId="0" borderId="21" xfId="0" applyFont="1" applyBorder="1" applyAlignment="1">
      <alignment horizontal="center" vertical="center"/>
    </xf>
    <xf numFmtId="0" fontId="73" fillId="0" borderId="25" xfId="0" applyFont="1" applyBorder="1" applyAlignment="1">
      <alignment horizontal="center" vertical="center"/>
    </xf>
    <xf numFmtId="0" fontId="73" fillId="0" borderId="31" xfId="0" applyFont="1" applyBorder="1" applyAlignment="1">
      <alignment horizontal="center" vertical="center"/>
    </xf>
    <xf numFmtId="0" fontId="73" fillId="0" borderId="22" xfId="0" applyFont="1" applyBorder="1" applyAlignment="1">
      <alignment horizontal="center" vertical="center"/>
    </xf>
    <xf numFmtId="0" fontId="73" fillId="0" borderId="49" xfId="0" applyFont="1" applyBorder="1" applyAlignment="1">
      <alignment horizontal="center" vertical="center"/>
    </xf>
    <xf numFmtId="0" fontId="73" fillId="0" borderId="32" xfId="0" applyFont="1" applyBorder="1" applyAlignment="1">
      <alignment horizontal="center" vertical="center"/>
    </xf>
    <xf numFmtId="0" fontId="73" fillId="0" borderId="96" xfId="0" applyFont="1" applyBorder="1" applyAlignment="1">
      <alignment horizontal="center" vertical="center"/>
    </xf>
    <xf numFmtId="0" fontId="73" fillId="0" borderId="23" xfId="0" applyFont="1" applyBorder="1" applyAlignment="1">
      <alignment horizontal="center" vertical="center"/>
    </xf>
    <xf numFmtId="0" fontId="73" fillId="0" borderId="11" xfId="0" applyFont="1" applyBorder="1" applyAlignment="1">
      <alignment horizontal="center" vertical="center" wrapText="1"/>
    </xf>
    <xf numFmtId="0" fontId="73" fillId="32" borderId="11" xfId="0" applyFont="1" applyFill="1" applyBorder="1" applyAlignment="1">
      <alignment horizontal="center" vertical="center"/>
    </xf>
    <xf numFmtId="0" fontId="73" fillId="0" borderId="11" xfId="0" applyFont="1" applyBorder="1" applyAlignment="1">
      <alignment horizontal="center" vertical="center"/>
    </xf>
    <xf numFmtId="0" fontId="73" fillId="0" borderId="24" xfId="0" applyFont="1" applyBorder="1" applyAlignment="1">
      <alignment horizontal="center" vertical="center"/>
    </xf>
    <xf numFmtId="0" fontId="73" fillId="31" borderId="33" xfId="0" applyFont="1" applyFill="1" applyBorder="1" applyAlignment="1">
      <alignment horizontal="center" vertical="center" wrapText="1"/>
    </xf>
    <xf numFmtId="0" fontId="73" fillId="0" borderId="33" xfId="0" applyFont="1" applyBorder="1" applyAlignment="1">
      <alignment horizontal="center" vertical="center" wrapText="1"/>
    </xf>
    <xf numFmtId="0" fontId="73" fillId="0" borderId="37" xfId="0" applyFont="1" applyBorder="1" applyAlignment="1">
      <alignment horizontal="center" vertical="center"/>
    </xf>
    <xf numFmtId="0" fontId="73" fillId="0" borderId="13" xfId="0" applyFont="1" applyBorder="1" applyAlignment="1">
      <alignment horizontal="center" vertical="center"/>
    </xf>
    <xf numFmtId="0" fontId="73" fillId="5" borderId="17" xfId="0" applyFont="1" applyFill="1" applyBorder="1" applyAlignment="1">
      <alignment horizontal="center" vertical="center"/>
    </xf>
    <xf numFmtId="0" fontId="73" fillId="5" borderId="1" xfId="0" applyFont="1" applyFill="1" applyBorder="1" applyAlignment="1">
      <alignment horizontal="center" vertical="center"/>
    </xf>
    <xf numFmtId="0" fontId="73" fillId="5" borderId="12" xfId="0" applyFont="1" applyFill="1" applyBorder="1" applyAlignment="1">
      <alignment horizontal="center" vertical="center"/>
    </xf>
    <xf numFmtId="0" fontId="73" fillId="5" borderId="11" xfId="0" applyFont="1" applyFill="1" applyBorder="1" applyAlignment="1">
      <alignment horizontal="center" vertical="center"/>
    </xf>
    <xf numFmtId="0" fontId="73" fillId="5" borderId="50" xfId="0" applyFont="1" applyFill="1" applyBorder="1" applyAlignment="1">
      <alignment horizontal="center" vertical="center"/>
    </xf>
    <xf numFmtId="0" fontId="73" fillId="5" borderId="22"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170" fontId="36" fillId="24" borderId="1" xfId="0" applyNumberFormat="1" applyFont="1" applyFill="1" applyBorder="1" applyAlignment="1">
      <alignment wrapText="1"/>
    </xf>
    <xf numFmtId="170" fontId="36" fillId="24" borderId="11" xfId="0" applyNumberFormat="1" applyFont="1" applyFill="1" applyBorder="1"/>
  </cellXfs>
  <cellStyles count="7">
    <cellStyle name="Lien hypertexte" xfId="3" builtinId="8"/>
    <cellStyle name="Milliers" xfId="5" builtinId="3"/>
    <cellStyle name="Monétaire" xfId="4" builtinId="4"/>
    <cellStyle name="Normal" xfId="0" builtinId="0"/>
    <cellStyle name="Normal 2" xfId="6" xr:uid="{0C752E63-469A-4BA3-96A1-3F7B18E815CC}"/>
    <cellStyle name="Normal 5" xfId="2" xr:uid="{00000000-0005-0000-0000-000002000000}"/>
    <cellStyle name="Pourcentage" xfId="1" builtinId="5"/>
  </cellStyles>
  <dxfs count="7">
    <dxf>
      <font>
        <color rgb="FFFF0000"/>
      </font>
      <fill>
        <patternFill>
          <bgColor rgb="FFFFD1D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solid">
          <bgColor rgb="FFFFBDBF"/>
        </patternFill>
      </fill>
    </dxf>
    <dxf>
      <fill>
        <patternFill>
          <bgColor rgb="FFFF0000"/>
        </patternFill>
      </fill>
    </dxf>
  </dxfs>
  <tableStyles count="0" defaultTableStyle="TableStyleMedium2" defaultPivotStyle="PivotStyleLight16"/>
  <colors>
    <mruColors>
      <color rgb="FFFFD1D1"/>
      <color rgb="FFFF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3</xdr:col>
      <xdr:colOff>495300</xdr:colOff>
      <xdr:row>4</xdr:row>
      <xdr:rowOff>419100</xdr:rowOff>
    </xdr:to>
    <xdr:pic>
      <xdr:nvPicPr>
        <xdr:cNvPr id="5" name="Image 4">
          <a:extLst>
            <a:ext uri="{FF2B5EF4-FFF2-40B4-BE49-F238E27FC236}">
              <a16:creationId xmlns:a16="http://schemas.microsoft.com/office/drawing/2014/main" id="{00000000-0008-0000-04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114</xdr:row>
      <xdr:rowOff>0</xdr:rowOff>
    </xdr:from>
    <xdr:to>
      <xdr:col>13</xdr:col>
      <xdr:colOff>707849</xdr:colOff>
      <xdr:row>114</xdr:row>
      <xdr:rowOff>0</xdr:rowOff>
    </xdr:to>
    <xdr:pic>
      <xdr:nvPicPr>
        <xdr:cNvPr id="2" name="Image 1">
          <a:extLst>
            <a:ext uri="{FF2B5EF4-FFF2-40B4-BE49-F238E27FC236}">
              <a16:creationId xmlns:a16="http://schemas.microsoft.com/office/drawing/2014/main" id="{3CCC9C49-B683-41DA-B06B-A4DC3574C367}"/>
            </a:ext>
          </a:extLst>
        </xdr:cNvPr>
        <xdr:cNvPicPr>
          <a:picLocks noChangeAspect="1"/>
        </xdr:cNvPicPr>
      </xdr:nvPicPr>
      <xdr:blipFill rotWithShape="1">
        <a:blip xmlns:r="http://schemas.openxmlformats.org/officeDocument/2006/relationships" r:embed="rId1"/>
        <a:srcRect l="3479"/>
        <a:stretch/>
      </xdr:blipFill>
      <xdr:spPr>
        <a:xfrm>
          <a:off x="10591800" y="30527625"/>
          <a:ext cx="7365824" cy="0"/>
        </a:xfrm>
        <a:prstGeom prst="rect">
          <a:avLst/>
        </a:prstGeom>
      </xdr:spPr>
    </xdr:pic>
    <xdr:clientData/>
  </xdr:twoCellAnchor>
  <xdr:oneCellAnchor>
    <xdr:from>
      <xdr:col>5</xdr:col>
      <xdr:colOff>0</xdr:colOff>
      <xdr:row>315</xdr:row>
      <xdr:rowOff>0</xdr:rowOff>
    </xdr:from>
    <xdr:ext cx="7064197" cy="0"/>
    <xdr:pic>
      <xdr:nvPicPr>
        <xdr:cNvPr id="3" name="Image 2">
          <a:extLst>
            <a:ext uri="{FF2B5EF4-FFF2-40B4-BE49-F238E27FC236}">
              <a16:creationId xmlns:a16="http://schemas.microsoft.com/office/drawing/2014/main" id="{81BB2782-3B0F-4468-9178-9CA1D36614F7}"/>
            </a:ext>
          </a:extLst>
        </xdr:cNvPr>
        <xdr:cNvPicPr>
          <a:picLocks noChangeAspect="1"/>
        </xdr:cNvPicPr>
      </xdr:nvPicPr>
      <xdr:blipFill rotWithShape="1">
        <a:blip xmlns:r="http://schemas.openxmlformats.org/officeDocument/2006/relationships" r:embed="rId1"/>
        <a:srcRect l="3479"/>
        <a:stretch/>
      </xdr:blipFill>
      <xdr:spPr>
        <a:xfrm>
          <a:off x="10591800" y="30527625"/>
          <a:ext cx="7064197" cy="0"/>
        </a:xfrm>
        <a:prstGeom prst="rect">
          <a:avLst/>
        </a:prstGeom>
      </xdr:spPr>
    </xdr:pic>
    <xdr:clientData/>
  </xdr:oneCellAnchor>
  <xdr:oneCellAnchor>
    <xdr:from>
      <xdr:col>1</xdr:col>
      <xdr:colOff>0</xdr:colOff>
      <xdr:row>315</xdr:row>
      <xdr:rowOff>0</xdr:rowOff>
    </xdr:from>
    <xdr:ext cx="8885934" cy="0"/>
    <xdr:pic>
      <xdr:nvPicPr>
        <xdr:cNvPr id="4" name="Image 3">
          <a:extLst>
            <a:ext uri="{FF2B5EF4-FFF2-40B4-BE49-F238E27FC236}">
              <a16:creationId xmlns:a16="http://schemas.microsoft.com/office/drawing/2014/main" id="{52FF8894-5906-4D28-9ADB-AB42BF62F7ED}"/>
            </a:ext>
          </a:extLst>
        </xdr:cNvPr>
        <xdr:cNvPicPr>
          <a:picLocks noChangeAspect="1"/>
        </xdr:cNvPicPr>
      </xdr:nvPicPr>
      <xdr:blipFill>
        <a:blip xmlns:r="http://schemas.openxmlformats.org/officeDocument/2006/relationships" r:embed="rId2"/>
        <a:stretch>
          <a:fillRect/>
        </a:stretch>
      </xdr:blipFill>
      <xdr:spPr>
        <a:xfrm>
          <a:off x="1228725" y="30527625"/>
          <a:ext cx="8885934" cy="0"/>
        </a:xfrm>
        <a:prstGeom prst="rect">
          <a:avLst/>
        </a:prstGeom>
      </xdr:spPr>
    </xdr:pic>
    <xdr:clientData/>
  </xdr:oneCellAnchor>
  <xdr:twoCellAnchor editAs="oneCell">
    <xdr:from>
      <xdr:col>0</xdr:col>
      <xdr:colOff>95250</xdr:colOff>
      <xdr:row>0</xdr:row>
      <xdr:rowOff>0</xdr:rowOff>
    </xdr:from>
    <xdr:to>
      <xdr:col>1</xdr:col>
      <xdr:colOff>507999</xdr:colOff>
      <xdr:row>0</xdr:row>
      <xdr:rowOff>1326399</xdr:rowOff>
    </xdr:to>
    <xdr:pic>
      <xdr:nvPicPr>
        <xdr:cNvPr id="5" name="Image 4">
          <a:extLst>
            <a:ext uri="{FF2B5EF4-FFF2-40B4-BE49-F238E27FC236}">
              <a16:creationId xmlns:a16="http://schemas.microsoft.com/office/drawing/2014/main" id="{789D5777-3297-45D6-88B9-EC61771B34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41474" cy="1326399"/>
        </a:xfrm>
        <a:prstGeom prst="rect">
          <a:avLst/>
        </a:prstGeom>
      </xdr:spPr>
    </xdr:pic>
    <xdr:clientData/>
  </xdr:twoCellAnchor>
  <xdr:twoCellAnchor editAs="oneCell">
    <xdr:from>
      <xdr:col>3</xdr:col>
      <xdr:colOff>1285874</xdr:colOff>
      <xdr:row>0</xdr:row>
      <xdr:rowOff>9525</xdr:rowOff>
    </xdr:from>
    <xdr:to>
      <xdr:col>5</xdr:col>
      <xdr:colOff>2920</xdr:colOff>
      <xdr:row>0</xdr:row>
      <xdr:rowOff>1306323</xdr:rowOff>
    </xdr:to>
    <xdr:pic>
      <xdr:nvPicPr>
        <xdr:cNvPr id="6" name="Image 5">
          <a:extLst>
            <a:ext uri="{FF2B5EF4-FFF2-40B4-BE49-F238E27FC236}">
              <a16:creationId xmlns:a16="http://schemas.microsoft.com/office/drawing/2014/main" id="{56E920B2-68CC-4911-B8AA-A3B8954B38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28149" y="6350"/>
          <a:ext cx="1266571" cy="1299973"/>
        </a:xfrm>
        <a:prstGeom prst="rect">
          <a:avLst/>
        </a:prstGeom>
      </xdr:spPr>
    </xdr:pic>
    <xdr:clientData/>
  </xdr:twoCellAnchor>
  <xdr:oneCellAnchor>
    <xdr:from>
      <xdr:col>5</xdr:col>
      <xdr:colOff>0</xdr:colOff>
      <xdr:row>323</xdr:row>
      <xdr:rowOff>0</xdr:rowOff>
    </xdr:from>
    <xdr:ext cx="7051499" cy="0"/>
    <xdr:pic>
      <xdr:nvPicPr>
        <xdr:cNvPr id="7" name="Image 6">
          <a:extLst>
            <a:ext uri="{FF2B5EF4-FFF2-40B4-BE49-F238E27FC236}">
              <a16:creationId xmlns:a16="http://schemas.microsoft.com/office/drawing/2014/main" id="{4D2D104C-88F1-493B-A1CD-16A48D7E8EF8}"/>
            </a:ext>
          </a:extLst>
        </xdr:cNvPr>
        <xdr:cNvPicPr>
          <a:picLocks noChangeAspect="1"/>
        </xdr:cNvPicPr>
      </xdr:nvPicPr>
      <xdr:blipFill rotWithShape="1">
        <a:blip xmlns:r="http://schemas.openxmlformats.org/officeDocument/2006/relationships" r:embed="rId1"/>
        <a:srcRect l="3479"/>
        <a:stretch/>
      </xdr:blipFill>
      <xdr:spPr>
        <a:xfrm>
          <a:off x="10591800" y="30527625"/>
          <a:ext cx="7051499" cy="0"/>
        </a:xfrm>
        <a:prstGeom prst="rect">
          <a:avLst/>
        </a:prstGeom>
      </xdr:spPr>
    </xdr:pic>
    <xdr:clientData/>
  </xdr:oneCellAnchor>
  <xdr:oneCellAnchor>
    <xdr:from>
      <xdr:col>5</xdr:col>
      <xdr:colOff>0</xdr:colOff>
      <xdr:row>323</xdr:row>
      <xdr:rowOff>0</xdr:rowOff>
    </xdr:from>
    <xdr:ext cx="7064197" cy="0"/>
    <xdr:pic>
      <xdr:nvPicPr>
        <xdr:cNvPr id="8" name="Image 7">
          <a:extLst>
            <a:ext uri="{FF2B5EF4-FFF2-40B4-BE49-F238E27FC236}">
              <a16:creationId xmlns:a16="http://schemas.microsoft.com/office/drawing/2014/main" id="{32CF2D64-34F7-4F4F-90C3-829F58A69CFF}"/>
            </a:ext>
          </a:extLst>
        </xdr:cNvPr>
        <xdr:cNvPicPr>
          <a:picLocks noChangeAspect="1"/>
        </xdr:cNvPicPr>
      </xdr:nvPicPr>
      <xdr:blipFill rotWithShape="1">
        <a:blip xmlns:r="http://schemas.openxmlformats.org/officeDocument/2006/relationships" r:embed="rId1"/>
        <a:srcRect l="3479"/>
        <a:stretch/>
      </xdr:blipFill>
      <xdr:spPr>
        <a:xfrm>
          <a:off x="10591800" y="30527625"/>
          <a:ext cx="7064197" cy="0"/>
        </a:xfrm>
        <a:prstGeom prst="rect">
          <a:avLst/>
        </a:prstGeom>
      </xdr:spPr>
    </xdr:pic>
    <xdr:clientData/>
  </xdr:oneCellAnchor>
  <xdr:oneCellAnchor>
    <xdr:from>
      <xdr:col>5</xdr:col>
      <xdr:colOff>0</xdr:colOff>
      <xdr:row>323</xdr:row>
      <xdr:rowOff>0</xdr:rowOff>
    </xdr:from>
    <xdr:ext cx="8952601" cy="0"/>
    <xdr:pic>
      <xdr:nvPicPr>
        <xdr:cNvPr id="9" name="Image 8">
          <a:extLst>
            <a:ext uri="{FF2B5EF4-FFF2-40B4-BE49-F238E27FC236}">
              <a16:creationId xmlns:a16="http://schemas.microsoft.com/office/drawing/2014/main" id="{92F047EE-2C38-48E0-AB10-92F1CC97A972}"/>
            </a:ext>
          </a:extLst>
        </xdr:cNvPr>
        <xdr:cNvPicPr>
          <a:picLocks noChangeAspect="1"/>
        </xdr:cNvPicPr>
      </xdr:nvPicPr>
      <xdr:blipFill>
        <a:blip xmlns:r="http://schemas.openxmlformats.org/officeDocument/2006/relationships" r:embed="rId5"/>
        <a:stretch>
          <a:fillRect/>
        </a:stretch>
      </xdr:blipFill>
      <xdr:spPr>
        <a:xfrm>
          <a:off x="10591800" y="30527625"/>
          <a:ext cx="8952601" cy="0"/>
        </a:xfrm>
        <a:prstGeom prst="rect">
          <a:avLst/>
        </a:prstGeom>
      </xdr:spPr>
    </xdr:pic>
    <xdr:clientData/>
  </xdr:oneCellAnchor>
  <xdr:oneCellAnchor>
    <xdr:from>
      <xdr:col>1</xdr:col>
      <xdr:colOff>0</xdr:colOff>
      <xdr:row>323</xdr:row>
      <xdr:rowOff>0</xdr:rowOff>
    </xdr:from>
    <xdr:ext cx="8885934" cy="0"/>
    <xdr:pic>
      <xdr:nvPicPr>
        <xdr:cNvPr id="10" name="Image 9">
          <a:extLst>
            <a:ext uri="{FF2B5EF4-FFF2-40B4-BE49-F238E27FC236}">
              <a16:creationId xmlns:a16="http://schemas.microsoft.com/office/drawing/2014/main" id="{7037E056-345F-4CAC-ADFA-BAFEF2C938A7}"/>
            </a:ext>
          </a:extLst>
        </xdr:cNvPr>
        <xdr:cNvPicPr>
          <a:picLocks noChangeAspect="1"/>
        </xdr:cNvPicPr>
      </xdr:nvPicPr>
      <xdr:blipFill>
        <a:blip xmlns:r="http://schemas.openxmlformats.org/officeDocument/2006/relationships" r:embed="rId2"/>
        <a:stretch>
          <a:fillRect/>
        </a:stretch>
      </xdr:blipFill>
      <xdr:spPr>
        <a:xfrm>
          <a:off x="1228725" y="3052762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583405</xdr:colOff>
      <xdr:row>12</xdr:row>
      <xdr:rowOff>11907</xdr:rowOff>
    </xdr:from>
    <xdr:to>
      <xdr:col>2</xdr:col>
      <xdr:colOff>9524</xdr:colOff>
      <xdr:row>18</xdr:row>
      <xdr:rowOff>76228</xdr:rowOff>
    </xdr:to>
    <xdr:pic>
      <xdr:nvPicPr>
        <xdr:cNvPr id="3" name="Image 2">
          <a:extLst>
            <a:ext uri="{FF2B5EF4-FFF2-40B4-BE49-F238E27FC236}">
              <a16:creationId xmlns:a16="http://schemas.microsoft.com/office/drawing/2014/main" id="{DF91CEA2-C307-4003-BDF9-AF8ABCA1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405" y="2547938"/>
          <a:ext cx="4968875" cy="2350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1152449</xdr:colOff>
      <xdr:row>21</xdr:row>
      <xdr:rowOff>173264</xdr:rowOff>
    </xdr:from>
    <xdr:to>
      <xdr:col>5</xdr:col>
      <xdr:colOff>561445</xdr:colOff>
      <xdr:row>40</xdr:row>
      <xdr:rowOff>105532</xdr:rowOff>
    </xdr:to>
    <xdr:pic>
      <xdr:nvPicPr>
        <xdr:cNvPr id="2" name="Image 1" descr="Comprendre les zones climatiques de la RT 2012 | Isonat">
          <a:extLst>
            <a:ext uri="{FF2B5EF4-FFF2-40B4-BE49-F238E27FC236}">
              <a16:creationId xmlns:a16="http://schemas.microsoft.com/office/drawing/2014/main" id="{D6864920-44F7-4AC4-B160-0566E5373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449" y="3942443"/>
          <a:ext cx="5423353" cy="523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HEITZMANN Mickaël" id="{011A9388-95FD-44E9-B26D-A079491D1DD2}" userId="S::mickael.heitzmann@ademe.fr::bbb02407-6f63-450c-b9e2-14c01c132eb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3-08-01T13:46:08.79" personId="{011A9388-95FD-44E9-B26D-A079491D1DD2}" id="{4F207552-2603-48AF-9C3B-F5283FAD11D7}">
    <text>Ajout aout 2023</text>
  </threadedComment>
  <threadedComment ref="F5" dT="2023-08-09T12:56:29.95" personId="{011A9388-95FD-44E9-B26D-A079491D1DD2}" id="{B9EC33C0-22EA-47EB-BED4-40743C16D1DB}">
    <text>Rougis si conso au-delà du plafond</text>
  </threadedComment>
  <threadedComment ref="L5" dT="2023-08-01T13:46:32.21" personId="{011A9388-95FD-44E9-B26D-A079491D1DD2}" id="{A60FF337-E694-4255-A21C-FF3447AE7970}">
    <text>Seuil d'efficacité énergétique</text>
  </threadedComment>
  <threadedComment ref="M5" dT="2023-08-01T13:46:32.21" personId="{011A9388-95FD-44E9-B26D-A079491D1DD2}" id="{02457B6B-F0AB-4F46-92D4-326A150B2F7F}">
    <text>Seuil d'efficacité énergétique</text>
  </threadedComment>
  <threadedComment ref="R16" dT="2023-08-01T13:46:32.21" personId="{011A9388-95FD-44E9-B26D-A079491D1DD2}" id="{CC8392FD-8DE7-4150-923D-383AC6005CE9}">
    <text>Seuil d'efficacité énergétique</text>
  </threadedComment>
  <threadedComment ref="K31" dT="2022-10-12T09:50:49.27" personId="{011A9388-95FD-44E9-B26D-A079491D1DD2}" id="{373122AD-89AA-40B5-9E30-142AFC96C5FE}">
    <text>Supression "avant réhabilitation…"</text>
  </threadedComment>
  <threadedComment ref="L31" dT="2022-10-12T09:51:32.83" personId="{011A9388-95FD-44E9-B26D-A079491D1DD2}" id="{E520AC5D-92D0-4519-992C-02C163732254}">
    <text>Ajout "à l'issue des travaux"</text>
  </threadedComment>
  <threadedComment ref="S31" dT="2023-08-01T13:46:32.21" personId="{011A9388-95FD-44E9-B26D-A079491D1DD2}" id="{73273B90-F22F-4780-8880-0608DBE09D90}">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2-10-12T09:47:24.61" personId="{011A9388-95FD-44E9-B26D-A079491D1DD2}" id="{3574A898-886E-4F2D-BF85-C955617108E4}">
    <text>Ajout des prix en fonction du taux d'aide</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2-10-12T09:42:52.66" personId="{011A9388-95FD-44E9-B26D-A079491D1DD2}" id="{54AF77CC-5BFD-4601-B6B0-D24EE6594349}">
    <text xml:space="preserve">Ajout de la tranche DN300-400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agirpourlatransition.ademe.f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zoomScale="85" zoomScaleNormal="85" workbookViewId="0">
      <selection activeCell="B74" sqref="B74"/>
    </sheetView>
  </sheetViews>
  <sheetFormatPr baseColWidth="10" defaultColWidth="11.453125" defaultRowHeight="14.5" x14ac:dyDescent="0.35"/>
  <cols>
    <col min="1" max="1" width="4.81640625" style="12" customWidth="1"/>
    <col min="2" max="2" width="81.7265625" style="3" customWidth="1"/>
    <col min="3" max="3" width="14.1796875" style="1" customWidth="1"/>
    <col min="4" max="7" width="14.1796875" style="3" customWidth="1"/>
    <col min="8" max="8" width="30.7265625" style="3" bestFit="1" customWidth="1"/>
    <col min="9" max="9" width="34.54296875" style="9" customWidth="1"/>
    <col min="10" max="10" width="29.1796875" style="12" bestFit="1" customWidth="1"/>
    <col min="11" max="16384" width="11.453125" style="12"/>
  </cols>
  <sheetData>
    <row r="1" spans="1:9" x14ac:dyDescent="0.35">
      <c r="A1" s="3"/>
    </row>
    <row r="2" spans="1:9" x14ac:dyDescent="0.35">
      <c r="A2" s="16" t="s">
        <v>0</v>
      </c>
      <c r="C2" s="3"/>
    </row>
    <row r="3" spans="1:9" ht="15" customHeight="1" x14ac:dyDescent="0.35">
      <c r="B3" s="15" t="s">
        <v>1</v>
      </c>
      <c r="C3" s="3"/>
      <c r="I3" s="10"/>
    </row>
    <row r="4" spans="1:9" ht="15" customHeight="1" x14ac:dyDescent="0.35">
      <c r="A4" s="4"/>
      <c r="B4" s="15" t="s">
        <v>2</v>
      </c>
      <c r="C4" s="3"/>
      <c r="I4" s="10"/>
    </row>
    <row r="5" spans="1:9" ht="15" customHeight="1" x14ac:dyDescent="0.35">
      <c r="A5" s="4"/>
      <c r="B5" s="15" t="s">
        <v>3</v>
      </c>
      <c r="C5" s="3"/>
      <c r="I5" s="10"/>
    </row>
    <row r="6" spans="1:9" ht="15" customHeight="1" x14ac:dyDescent="0.35">
      <c r="A6" s="4"/>
      <c r="B6" s="15" t="s">
        <v>4</v>
      </c>
      <c r="C6" s="3"/>
      <c r="I6" s="10"/>
    </row>
    <row r="7" spans="1:9" ht="15" customHeight="1" x14ac:dyDescent="0.35">
      <c r="A7" s="4"/>
      <c r="B7" s="15" t="s">
        <v>5</v>
      </c>
      <c r="C7" s="3"/>
      <c r="I7" s="10"/>
    </row>
    <row r="9" spans="1:9" x14ac:dyDescent="0.35">
      <c r="A9" s="14" t="s">
        <v>6</v>
      </c>
    </row>
    <row r="10" spans="1:9" ht="87" x14ac:dyDescent="0.35">
      <c r="A10" s="6" t="s">
        <v>7</v>
      </c>
      <c r="B10" s="7" t="s">
        <v>8</v>
      </c>
      <c r="C10" s="6" t="s">
        <v>9</v>
      </c>
      <c r="D10" s="6" t="s">
        <v>10</v>
      </c>
      <c r="E10" s="6" t="s">
        <v>11</v>
      </c>
      <c r="F10" s="6" t="s">
        <v>12</v>
      </c>
      <c r="G10" s="6" t="s">
        <v>13</v>
      </c>
      <c r="H10" s="6" t="s">
        <v>14</v>
      </c>
      <c r="I10" s="6" t="s">
        <v>15</v>
      </c>
    </row>
    <row r="11" spans="1:9" x14ac:dyDescent="0.35">
      <c r="A11" s="2">
        <v>1</v>
      </c>
      <c r="B11" s="11" t="s">
        <v>16</v>
      </c>
      <c r="C11" s="2"/>
      <c r="D11" s="2"/>
      <c r="E11" s="2"/>
      <c r="F11" s="2"/>
      <c r="G11" s="2" t="s">
        <v>17</v>
      </c>
      <c r="H11" s="13" t="s">
        <v>18</v>
      </c>
      <c r="I11" s="15"/>
    </row>
    <row r="12" spans="1:9" x14ac:dyDescent="0.35">
      <c r="A12" s="2">
        <v>2</v>
      </c>
      <c r="B12" s="11" t="s">
        <v>19</v>
      </c>
      <c r="C12" s="2"/>
      <c r="D12" s="2"/>
      <c r="E12" s="2"/>
      <c r="F12" s="2"/>
      <c r="G12" s="2" t="s">
        <v>17</v>
      </c>
      <c r="H12" s="13" t="s">
        <v>20</v>
      </c>
      <c r="I12" s="15" t="s">
        <v>21</v>
      </c>
    </row>
    <row r="13" spans="1:9" x14ac:dyDescent="0.35">
      <c r="A13" s="2">
        <v>3</v>
      </c>
      <c r="B13" s="11" t="s">
        <v>22</v>
      </c>
      <c r="C13" s="2"/>
      <c r="D13" s="2"/>
      <c r="E13" s="2"/>
      <c r="F13" s="2"/>
      <c r="G13" s="2" t="s">
        <v>17</v>
      </c>
      <c r="H13" s="13" t="s">
        <v>20</v>
      </c>
      <c r="I13" s="15" t="s">
        <v>21</v>
      </c>
    </row>
    <row r="14" spans="1:9" x14ac:dyDescent="0.35">
      <c r="A14" s="2">
        <v>4</v>
      </c>
      <c r="B14" s="11" t="s">
        <v>23</v>
      </c>
      <c r="C14" s="2" t="s">
        <v>24</v>
      </c>
      <c r="D14" s="2"/>
      <c r="E14" s="2"/>
      <c r="F14" s="2"/>
      <c r="G14" s="2"/>
      <c r="H14" s="13" t="s">
        <v>20</v>
      </c>
      <c r="I14" s="15" t="s">
        <v>21</v>
      </c>
    </row>
    <row r="15" spans="1:9" ht="29" x14ac:dyDescent="0.35">
      <c r="A15" s="2">
        <v>5</v>
      </c>
      <c r="B15" s="11" t="s">
        <v>25</v>
      </c>
      <c r="C15" s="2"/>
      <c r="D15" s="2"/>
      <c r="E15" s="2"/>
      <c r="F15" s="2"/>
      <c r="G15" s="2"/>
      <c r="H15" s="13" t="s">
        <v>20</v>
      </c>
      <c r="I15" s="15" t="s">
        <v>26</v>
      </c>
    </row>
    <row r="16" spans="1:9" ht="29" x14ac:dyDescent="0.35">
      <c r="A16" s="2">
        <v>6</v>
      </c>
      <c r="B16" s="11" t="s">
        <v>27</v>
      </c>
      <c r="C16" s="2"/>
      <c r="D16" s="2"/>
      <c r="E16" s="2"/>
      <c r="F16" s="2"/>
      <c r="G16" s="2"/>
      <c r="H16" s="13" t="s">
        <v>20</v>
      </c>
      <c r="I16" s="15" t="s">
        <v>26</v>
      </c>
    </row>
    <row r="17" spans="1:9" ht="29" x14ac:dyDescent="0.35">
      <c r="A17" s="2">
        <v>7</v>
      </c>
      <c r="B17" s="11" t="s">
        <v>28</v>
      </c>
      <c r="C17" s="4"/>
      <c r="D17" s="2"/>
      <c r="E17" s="2"/>
      <c r="F17" s="2"/>
      <c r="G17" s="2" t="s">
        <v>17</v>
      </c>
      <c r="H17" s="13" t="s">
        <v>20</v>
      </c>
      <c r="I17" s="15" t="s">
        <v>29</v>
      </c>
    </row>
    <row r="18" spans="1:9" ht="29" x14ac:dyDescent="0.35">
      <c r="A18" s="2">
        <v>8</v>
      </c>
      <c r="B18" s="11" t="s">
        <v>30</v>
      </c>
      <c r="C18" s="4"/>
      <c r="D18" s="2"/>
      <c r="E18" s="2"/>
      <c r="F18" s="2"/>
      <c r="G18" s="2" t="s">
        <v>17</v>
      </c>
      <c r="H18" s="13" t="s">
        <v>20</v>
      </c>
      <c r="I18" s="15" t="s">
        <v>29</v>
      </c>
    </row>
    <row r="19" spans="1:9" ht="29" x14ac:dyDescent="0.35">
      <c r="A19" s="2">
        <v>9</v>
      </c>
      <c r="B19" s="11" t="s">
        <v>31</v>
      </c>
      <c r="C19" s="4"/>
      <c r="D19" s="2" t="s">
        <v>32</v>
      </c>
      <c r="E19" s="2"/>
      <c r="F19" s="2"/>
      <c r="G19" s="2" t="s">
        <v>17</v>
      </c>
      <c r="H19" s="13" t="s">
        <v>20</v>
      </c>
      <c r="I19" s="15" t="s">
        <v>29</v>
      </c>
    </row>
    <row r="20" spans="1:9" ht="29" x14ac:dyDescent="0.35">
      <c r="A20" s="2">
        <v>10</v>
      </c>
      <c r="B20" s="11" t="s">
        <v>33</v>
      </c>
      <c r="C20" s="4"/>
      <c r="D20" s="2" t="s">
        <v>32</v>
      </c>
      <c r="E20" s="2"/>
      <c r="F20" s="2"/>
      <c r="G20" s="2" t="s">
        <v>34</v>
      </c>
      <c r="H20" s="13" t="s">
        <v>20</v>
      </c>
      <c r="I20" s="15" t="s">
        <v>29</v>
      </c>
    </row>
    <row r="21" spans="1:9" ht="43.5" x14ac:dyDescent="0.35">
      <c r="A21" s="2">
        <v>11</v>
      </c>
      <c r="B21" s="11" t="s">
        <v>35</v>
      </c>
      <c r="C21" s="4"/>
      <c r="D21" s="2"/>
      <c r="E21" s="2"/>
      <c r="F21" s="2"/>
      <c r="G21" s="2" t="s">
        <v>17</v>
      </c>
      <c r="H21" s="13" t="s">
        <v>20</v>
      </c>
      <c r="I21" s="15" t="s">
        <v>36</v>
      </c>
    </row>
    <row r="22" spans="1:9" ht="43.5" x14ac:dyDescent="0.35">
      <c r="A22" s="2">
        <v>12</v>
      </c>
      <c r="B22" s="11" t="s">
        <v>37</v>
      </c>
      <c r="C22" s="4"/>
      <c r="D22" s="2"/>
      <c r="E22" s="2"/>
      <c r="F22" s="2"/>
      <c r="G22" s="2"/>
      <c r="H22" s="13" t="s">
        <v>20</v>
      </c>
      <c r="I22" s="15" t="s">
        <v>36</v>
      </c>
    </row>
    <row r="23" spans="1:9" ht="43.5" x14ac:dyDescent="0.35">
      <c r="A23" s="2">
        <v>13</v>
      </c>
      <c r="B23" s="11" t="s">
        <v>38</v>
      </c>
      <c r="C23" s="2"/>
      <c r="D23" s="2"/>
      <c r="E23" s="2"/>
      <c r="F23" s="2"/>
      <c r="G23" s="2" t="s">
        <v>17</v>
      </c>
      <c r="H23" s="13" t="s">
        <v>20</v>
      </c>
      <c r="I23" s="15" t="s">
        <v>36</v>
      </c>
    </row>
    <row r="24" spans="1:9" ht="43.5" x14ac:dyDescent="0.35">
      <c r="A24" s="2">
        <v>14</v>
      </c>
      <c r="B24" s="11" t="s">
        <v>39</v>
      </c>
      <c r="C24" s="2"/>
      <c r="D24" s="2"/>
      <c r="E24" s="2"/>
      <c r="F24" s="2"/>
      <c r="G24" s="2"/>
      <c r="H24" s="13" t="s">
        <v>20</v>
      </c>
      <c r="I24" s="15" t="s">
        <v>36</v>
      </c>
    </row>
    <row r="25" spans="1:9" ht="43.5" x14ac:dyDescent="0.35">
      <c r="A25" s="2">
        <v>15</v>
      </c>
      <c r="B25" s="11" t="s">
        <v>40</v>
      </c>
      <c r="C25" s="2"/>
      <c r="D25" s="2" t="s">
        <v>41</v>
      </c>
      <c r="E25" s="2"/>
      <c r="F25" s="2"/>
      <c r="G25" s="2"/>
      <c r="H25" s="13" t="s">
        <v>20</v>
      </c>
      <c r="I25" s="15" t="s">
        <v>36</v>
      </c>
    </row>
    <row r="26" spans="1:9" x14ac:dyDescent="0.35">
      <c r="A26" s="2">
        <v>16</v>
      </c>
      <c r="B26" s="11" t="s">
        <v>42</v>
      </c>
      <c r="C26" s="2"/>
      <c r="D26" s="2"/>
      <c r="E26" s="2"/>
      <c r="F26" s="2"/>
      <c r="G26" s="2"/>
      <c r="H26" s="13" t="s">
        <v>43</v>
      </c>
      <c r="I26" s="15"/>
    </row>
    <row r="27" spans="1:9" x14ac:dyDescent="0.35">
      <c r="A27" s="2">
        <v>17</v>
      </c>
      <c r="B27" s="11" t="s">
        <v>44</v>
      </c>
      <c r="C27" s="2"/>
      <c r="D27" s="2"/>
      <c r="E27" s="2"/>
      <c r="F27" s="2"/>
      <c r="G27" s="2"/>
      <c r="H27" s="13" t="s">
        <v>43</v>
      </c>
      <c r="I27" s="15"/>
    </row>
    <row r="28" spans="1:9" x14ac:dyDescent="0.35">
      <c r="A28" s="2">
        <v>18</v>
      </c>
      <c r="B28" s="11" t="s">
        <v>45</v>
      </c>
      <c r="C28" s="2"/>
      <c r="D28" s="2"/>
      <c r="E28" s="2"/>
      <c r="F28" s="2"/>
      <c r="G28" s="2"/>
      <c r="H28" s="13" t="s">
        <v>43</v>
      </c>
      <c r="I28" s="15"/>
    </row>
    <row r="29" spans="1:9" x14ac:dyDescent="0.35">
      <c r="A29" s="2">
        <v>19</v>
      </c>
      <c r="B29" s="11" t="s">
        <v>46</v>
      </c>
      <c r="C29" s="2"/>
      <c r="D29" s="2"/>
      <c r="E29" s="2"/>
      <c r="F29" s="2"/>
      <c r="G29" s="2"/>
      <c r="H29" s="13" t="s">
        <v>43</v>
      </c>
      <c r="I29" s="15"/>
    </row>
    <row r="30" spans="1:9" ht="58" x14ac:dyDescent="0.35">
      <c r="A30" s="2">
        <v>20</v>
      </c>
      <c r="B30" s="11" t="s">
        <v>47</v>
      </c>
      <c r="C30" s="2"/>
      <c r="D30" s="2"/>
      <c r="E30" s="5" t="s">
        <v>48</v>
      </c>
      <c r="F30" s="5"/>
      <c r="G30" s="5" t="s">
        <v>17</v>
      </c>
      <c r="H30" s="13" t="s">
        <v>49</v>
      </c>
      <c r="I30" s="15" t="s">
        <v>50</v>
      </c>
    </row>
    <row r="31" spans="1:9" ht="29" x14ac:dyDescent="0.35">
      <c r="A31" s="2">
        <v>21</v>
      </c>
      <c r="B31" s="11" t="s">
        <v>51</v>
      </c>
      <c r="C31" s="2" t="s">
        <v>24</v>
      </c>
      <c r="D31" s="2"/>
      <c r="E31" s="2"/>
      <c r="F31" s="2"/>
      <c r="G31" s="2"/>
      <c r="H31" s="13" t="s">
        <v>49</v>
      </c>
      <c r="I31" s="15" t="s">
        <v>50</v>
      </c>
    </row>
    <row r="32" spans="1:9" ht="29" x14ac:dyDescent="0.35">
      <c r="A32" s="2">
        <v>22</v>
      </c>
      <c r="B32" s="11" t="s">
        <v>52</v>
      </c>
      <c r="C32" s="2" t="s">
        <v>24</v>
      </c>
      <c r="D32" s="2"/>
      <c r="E32" s="2" t="s">
        <v>53</v>
      </c>
      <c r="F32" s="2" t="s">
        <v>54</v>
      </c>
      <c r="G32" s="2" t="s">
        <v>17</v>
      </c>
      <c r="H32" s="13" t="s">
        <v>49</v>
      </c>
      <c r="I32" s="15" t="s">
        <v>50</v>
      </c>
    </row>
    <row r="33" spans="1:9" ht="29" x14ac:dyDescent="0.35">
      <c r="A33" s="2">
        <v>23</v>
      </c>
      <c r="B33" s="11" t="s">
        <v>55</v>
      </c>
      <c r="C33" s="2"/>
      <c r="D33" s="2"/>
      <c r="E33" s="2"/>
      <c r="F33" s="2" t="s">
        <v>54</v>
      </c>
      <c r="G33" s="2"/>
      <c r="H33" s="13" t="s">
        <v>49</v>
      </c>
      <c r="I33" s="15" t="s">
        <v>50</v>
      </c>
    </row>
    <row r="34" spans="1:9" ht="29" x14ac:dyDescent="0.35">
      <c r="A34" s="2">
        <v>24</v>
      </c>
      <c r="B34" s="11" t="s">
        <v>56</v>
      </c>
      <c r="C34" s="2" t="s">
        <v>24</v>
      </c>
      <c r="D34" s="2"/>
      <c r="E34" s="2" t="s">
        <v>57</v>
      </c>
      <c r="F34" s="2"/>
      <c r="G34" s="2" t="s">
        <v>34</v>
      </c>
      <c r="H34" s="13" t="s">
        <v>49</v>
      </c>
      <c r="I34" s="15" t="s">
        <v>50</v>
      </c>
    </row>
    <row r="35" spans="1:9" ht="60" customHeight="1" x14ac:dyDescent="0.35">
      <c r="A35" s="2">
        <v>25</v>
      </c>
      <c r="B35" s="11" t="s">
        <v>58</v>
      </c>
      <c r="C35" s="2" t="s">
        <v>24</v>
      </c>
      <c r="D35" s="2"/>
      <c r="E35" s="2"/>
      <c r="F35" s="2"/>
      <c r="G35" s="2" t="s">
        <v>34</v>
      </c>
      <c r="H35" s="13" t="s">
        <v>49</v>
      </c>
      <c r="I35" s="15" t="s">
        <v>50</v>
      </c>
    </row>
    <row r="36" spans="1:9" ht="43.5" x14ac:dyDescent="0.35">
      <c r="A36" s="2">
        <v>26</v>
      </c>
      <c r="B36" s="11" t="s">
        <v>59</v>
      </c>
      <c r="C36" s="2"/>
      <c r="D36" s="2"/>
      <c r="E36" s="2"/>
      <c r="F36" s="2"/>
      <c r="G36" s="2" t="s">
        <v>17</v>
      </c>
      <c r="H36" s="13" t="s">
        <v>49</v>
      </c>
      <c r="I36" s="15" t="s">
        <v>60</v>
      </c>
    </row>
    <row r="37" spans="1:9" ht="43.5" x14ac:dyDescent="0.35">
      <c r="A37" s="2">
        <v>27</v>
      </c>
      <c r="B37" s="11" t="s">
        <v>61</v>
      </c>
      <c r="C37" s="2"/>
      <c r="D37" s="2"/>
      <c r="E37" s="2"/>
      <c r="F37" s="2"/>
      <c r="G37" s="2" t="s">
        <v>17</v>
      </c>
      <c r="H37" s="13" t="s">
        <v>49</v>
      </c>
      <c r="I37" s="15" t="s">
        <v>60</v>
      </c>
    </row>
    <row r="38" spans="1:9" ht="29" x14ac:dyDescent="0.35">
      <c r="A38" s="2">
        <v>28</v>
      </c>
      <c r="B38" s="11" t="s">
        <v>62</v>
      </c>
      <c r="C38" s="2"/>
      <c r="D38" s="2"/>
      <c r="E38" s="2"/>
      <c r="F38" s="2"/>
      <c r="G38" s="2" t="s">
        <v>17</v>
      </c>
      <c r="H38" s="13" t="s">
        <v>49</v>
      </c>
      <c r="I38" s="15" t="s">
        <v>63</v>
      </c>
    </row>
    <row r="39" spans="1:9" ht="29" x14ac:dyDescent="0.35">
      <c r="A39" s="2">
        <v>29</v>
      </c>
      <c r="B39" s="11" t="s">
        <v>64</v>
      </c>
      <c r="C39" s="2"/>
      <c r="D39" s="2"/>
      <c r="E39" s="2"/>
      <c r="F39" s="2"/>
      <c r="G39" s="2"/>
      <c r="H39" s="13" t="s">
        <v>49</v>
      </c>
      <c r="I39" s="15" t="s">
        <v>63</v>
      </c>
    </row>
    <row r="40" spans="1:9" ht="29" x14ac:dyDescent="0.35">
      <c r="A40" s="2">
        <v>30</v>
      </c>
      <c r="B40" s="11" t="s">
        <v>65</v>
      </c>
      <c r="C40" s="2"/>
      <c r="D40" s="2"/>
      <c r="E40" s="2"/>
      <c r="F40" s="2"/>
      <c r="G40" s="2"/>
      <c r="H40" s="13" t="s">
        <v>49</v>
      </c>
      <c r="I40" s="15" t="s">
        <v>63</v>
      </c>
    </row>
    <row r="41" spans="1:9" ht="29" x14ac:dyDescent="0.35">
      <c r="A41" s="2">
        <v>31</v>
      </c>
      <c r="B41" s="11" t="s">
        <v>66</v>
      </c>
      <c r="C41" s="2"/>
      <c r="D41" s="2"/>
      <c r="E41" s="2"/>
      <c r="F41" s="2"/>
      <c r="G41" s="2"/>
      <c r="H41" s="13" t="s">
        <v>49</v>
      </c>
      <c r="I41" s="15" t="s">
        <v>63</v>
      </c>
    </row>
    <row r="42" spans="1:9" ht="29" x14ac:dyDescent="0.35">
      <c r="A42" s="2">
        <v>32</v>
      </c>
      <c r="B42" s="11" t="s">
        <v>67</v>
      </c>
      <c r="C42" s="2"/>
      <c r="D42" s="2" t="s">
        <v>68</v>
      </c>
      <c r="E42" s="2"/>
      <c r="F42" s="2"/>
      <c r="G42" s="2"/>
      <c r="H42" s="13" t="s">
        <v>49</v>
      </c>
      <c r="I42" s="15" t="s">
        <v>69</v>
      </c>
    </row>
    <row r="43" spans="1:9" ht="29" x14ac:dyDescent="0.35">
      <c r="A43" s="2">
        <v>33</v>
      </c>
      <c r="B43" s="11" t="s">
        <v>70</v>
      </c>
      <c r="C43" s="2"/>
      <c r="D43" s="2"/>
      <c r="E43" s="2"/>
      <c r="F43" s="2"/>
      <c r="G43" s="2" t="s">
        <v>17</v>
      </c>
      <c r="H43" s="13" t="s">
        <v>49</v>
      </c>
      <c r="I43" s="15" t="s">
        <v>69</v>
      </c>
    </row>
    <row r="44" spans="1:9" ht="29" x14ac:dyDescent="0.35">
      <c r="A44" s="2">
        <v>34</v>
      </c>
      <c r="B44" s="11" t="s">
        <v>71</v>
      </c>
      <c r="C44" s="2"/>
      <c r="D44" s="2"/>
      <c r="E44" s="2"/>
      <c r="F44" s="2"/>
      <c r="G44" s="2"/>
      <c r="H44" s="13" t="s">
        <v>49</v>
      </c>
      <c r="I44" s="15" t="s">
        <v>69</v>
      </c>
    </row>
    <row r="45" spans="1:9" ht="43.5" x14ac:dyDescent="0.35">
      <c r="A45" s="2">
        <v>35</v>
      </c>
      <c r="B45" s="11" t="s">
        <v>72</v>
      </c>
      <c r="C45" s="2"/>
      <c r="D45" s="2"/>
      <c r="E45" s="2"/>
      <c r="F45" s="2" t="s">
        <v>54</v>
      </c>
      <c r="G45" s="2"/>
      <c r="H45" s="13" t="s">
        <v>49</v>
      </c>
      <c r="I45" s="15" t="s">
        <v>69</v>
      </c>
    </row>
    <row r="46" spans="1:9" ht="29" x14ac:dyDescent="0.35">
      <c r="A46" s="2">
        <v>36</v>
      </c>
      <c r="B46" s="11" t="s">
        <v>73</v>
      </c>
      <c r="C46" s="2"/>
      <c r="D46" s="2"/>
      <c r="E46" s="2"/>
      <c r="F46" s="2"/>
      <c r="G46" s="2"/>
      <c r="H46" s="13" t="s">
        <v>49</v>
      </c>
      <c r="I46" s="15" t="s">
        <v>69</v>
      </c>
    </row>
    <row r="47" spans="1:9" ht="29" x14ac:dyDescent="0.35">
      <c r="A47" s="2">
        <v>37</v>
      </c>
      <c r="B47" s="11" t="s">
        <v>74</v>
      </c>
      <c r="C47" s="2"/>
      <c r="D47" s="2" t="s">
        <v>75</v>
      </c>
      <c r="E47" s="2"/>
      <c r="F47" s="2"/>
      <c r="G47" s="2"/>
      <c r="H47" s="13" t="s">
        <v>49</v>
      </c>
      <c r="I47" s="15" t="s">
        <v>69</v>
      </c>
    </row>
    <row r="48" spans="1:9" ht="29" x14ac:dyDescent="0.35">
      <c r="A48" s="2"/>
      <c r="B48" s="8" t="s">
        <v>76</v>
      </c>
      <c r="C48" s="2"/>
      <c r="D48" s="2"/>
      <c r="E48" s="2"/>
      <c r="F48" s="2" t="s">
        <v>54</v>
      </c>
      <c r="G48" s="2"/>
      <c r="H48" s="13" t="s">
        <v>49</v>
      </c>
      <c r="I48" s="15" t="s">
        <v>69</v>
      </c>
    </row>
    <row r="49" spans="1:9" ht="29" x14ac:dyDescent="0.35">
      <c r="A49" s="2">
        <v>38</v>
      </c>
      <c r="B49" s="11" t="s">
        <v>77</v>
      </c>
      <c r="C49" s="2"/>
      <c r="D49" s="2"/>
      <c r="E49" s="2" t="s">
        <v>78</v>
      </c>
      <c r="F49" s="2"/>
      <c r="G49" s="2" t="s">
        <v>17</v>
      </c>
      <c r="H49" s="13" t="s">
        <v>49</v>
      </c>
      <c r="I49" s="15" t="s">
        <v>79</v>
      </c>
    </row>
    <row r="50" spans="1:9" x14ac:dyDescent="0.35">
      <c r="A50" s="2">
        <v>39</v>
      </c>
      <c r="B50" s="11" t="s">
        <v>80</v>
      </c>
      <c r="C50" s="2"/>
      <c r="D50" s="2"/>
      <c r="E50" s="2"/>
      <c r="F50" s="2"/>
      <c r="G50" s="2"/>
      <c r="H50" s="13" t="s">
        <v>49</v>
      </c>
      <c r="I50" s="15" t="s">
        <v>81</v>
      </c>
    </row>
    <row r="51" spans="1:9" x14ac:dyDescent="0.35">
      <c r="A51" s="2">
        <v>40</v>
      </c>
      <c r="B51" s="11" t="s">
        <v>82</v>
      </c>
      <c r="C51" s="2"/>
      <c r="D51" s="2"/>
      <c r="E51" s="2"/>
      <c r="F51" s="2"/>
      <c r="G51" s="2"/>
      <c r="H51" s="13" t="s">
        <v>49</v>
      </c>
      <c r="I51" s="15" t="s">
        <v>81</v>
      </c>
    </row>
    <row r="52" spans="1:9" ht="29" x14ac:dyDescent="0.35">
      <c r="A52" s="2">
        <v>41</v>
      </c>
      <c r="B52" s="11" t="s">
        <v>83</v>
      </c>
      <c r="C52" s="2"/>
      <c r="D52" s="2"/>
      <c r="E52" s="2"/>
      <c r="F52" s="2"/>
      <c r="G52" s="2"/>
      <c r="H52" s="13" t="s">
        <v>49</v>
      </c>
      <c r="I52" s="15" t="s">
        <v>81</v>
      </c>
    </row>
    <row r="53" spans="1:9" x14ac:dyDescent="0.35">
      <c r="A53" s="2">
        <v>42</v>
      </c>
      <c r="B53" s="11" t="s">
        <v>84</v>
      </c>
      <c r="C53" s="2"/>
      <c r="D53" s="2"/>
      <c r="E53" s="2"/>
      <c r="F53" s="2"/>
      <c r="G53" s="2"/>
      <c r="H53" s="13" t="s">
        <v>49</v>
      </c>
      <c r="I53" s="15" t="s">
        <v>81</v>
      </c>
    </row>
    <row r="54" spans="1:9" x14ac:dyDescent="0.35">
      <c r="A54" s="2">
        <v>43</v>
      </c>
      <c r="B54" s="11" t="s">
        <v>85</v>
      </c>
      <c r="C54" s="2"/>
      <c r="D54" s="2"/>
      <c r="E54" s="2"/>
      <c r="F54" s="2"/>
      <c r="G54" s="2" t="s">
        <v>17</v>
      </c>
      <c r="H54" s="13" t="s">
        <v>49</v>
      </c>
      <c r="I54" s="15" t="s">
        <v>81</v>
      </c>
    </row>
    <row r="55" spans="1:9" x14ac:dyDescent="0.35">
      <c r="A55" s="2">
        <v>44</v>
      </c>
      <c r="B55" s="11" t="s">
        <v>86</v>
      </c>
      <c r="C55" s="2"/>
      <c r="D55" s="2"/>
      <c r="E55" s="2"/>
      <c r="F55" s="2"/>
      <c r="G55" s="2" t="s">
        <v>17</v>
      </c>
      <c r="H55" s="13" t="s">
        <v>49</v>
      </c>
      <c r="I55" s="15" t="s">
        <v>81</v>
      </c>
    </row>
    <row r="56" spans="1:9" x14ac:dyDescent="0.35">
      <c r="A56" s="2">
        <v>45</v>
      </c>
      <c r="B56" s="11" t="s">
        <v>87</v>
      </c>
      <c r="C56" s="2"/>
      <c r="D56" s="2"/>
      <c r="E56" s="2"/>
      <c r="F56" s="2"/>
      <c r="G56" s="2" t="s">
        <v>17</v>
      </c>
      <c r="H56" s="13" t="s">
        <v>49</v>
      </c>
      <c r="I56" s="15" t="s">
        <v>81</v>
      </c>
    </row>
    <row r="57" spans="1:9" ht="29" x14ac:dyDescent="0.35">
      <c r="A57" s="2">
        <v>46</v>
      </c>
      <c r="B57" s="8" t="s">
        <v>88</v>
      </c>
      <c r="C57" s="2"/>
      <c r="D57" s="2" t="s">
        <v>89</v>
      </c>
      <c r="E57" s="2"/>
      <c r="F57" s="2" t="s">
        <v>54</v>
      </c>
      <c r="G57" s="2"/>
      <c r="H57" s="13" t="s">
        <v>49</v>
      </c>
      <c r="I57" s="15" t="s">
        <v>81</v>
      </c>
    </row>
    <row r="58" spans="1:9" ht="29" x14ac:dyDescent="0.35">
      <c r="A58" s="2">
        <v>47</v>
      </c>
      <c r="B58" s="11" t="s">
        <v>90</v>
      </c>
      <c r="C58" s="2"/>
      <c r="D58" s="2"/>
      <c r="E58" s="2"/>
      <c r="F58" s="2"/>
      <c r="G58" s="2" t="s">
        <v>17</v>
      </c>
      <c r="H58" s="13" t="s">
        <v>49</v>
      </c>
      <c r="I58" s="15" t="s">
        <v>91</v>
      </c>
    </row>
    <row r="59" spans="1:9" ht="29" x14ac:dyDescent="0.35">
      <c r="A59" s="2">
        <v>48</v>
      </c>
      <c r="B59" s="11" t="s">
        <v>92</v>
      </c>
      <c r="C59" s="2"/>
      <c r="D59" s="2"/>
      <c r="E59" s="2"/>
      <c r="F59" s="2"/>
      <c r="G59" s="2"/>
      <c r="H59" s="13" t="s">
        <v>49</v>
      </c>
      <c r="I59" s="15" t="s">
        <v>93</v>
      </c>
    </row>
    <row r="60" spans="1:9" ht="29" x14ac:dyDescent="0.35">
      <c r="A60" s="2">
        <v>49</v>
      </c>
      <c r="B60" s="11" t="s">
        <v>94</v>
      </c>
      <c r="C60" s="2"/>
      <c r="D60" s="2"/>
      <c r="E60" s="2"/>
      <c r="F60" s="2" t="s">
        <v>54</v>
      </c>
      <c r="G60" s="2"/>
      <c r="H60" s="13" t="s">
        <v>49</v>
      </c>
      <c r="I60" s="15" t="s">
        <v>93</v>
      </c>
    </row>
    <row r="61" spans="1:9" x14ac:dyDescent="0.35">
      <c r="A61" s="2">
        <v>50</v>
      </c>
      <c r="B61" s="11" t="s">
        <v>95</v>
      </c>
      <c r="C61" s="2"/>
      <c r="D61" s="2"/>
      <c r="E61" s="2"/>
      <c r="F61" s="2"/>
      <c r="G61" s="2" t="s">
        <v>17</v>
      </c>
      <c r="H61" s="13" t="s">
        <v>49</v>
      </c>
      <c r="I61" s="15" t="s">
        <v>93</v>
      </c>
    </row>
    <row r="62" spans="1:9" x14ac:dyDescent="0.35">
      <c r="A62" s="2">
        <v>51</v>
      </c>
      <c r="B62" s="11" t="s">
        <v>96</v>
      </c>
      <c r="C62" s="2" t="s">
        <v>24</v>
      </c>
      <c r="D62" s="2"/>
      <c r="E62" s="2" t="s">
        <v>97</v>
      </c>
      <c r="F62" s="2"/>
      <c r="G62" s="2" t="s">
        <v>17</v>
      </c>
      <c r="H62" s="13" t="s">
        <v>49</v>
      </c>
      <c r="I62" s="15" t="s">
        <v>98</v>
      </c>
    </row>
    <row r="63" spans="1:9" x14ac:dyDescent="0.35">
      <c r="A63" s="2">
        <v>52</v>
      </c>
      <c r="B63" s="11" t="s">
        <v>99</v>
      </c>
      <c r="C63" s="2" t="s">
        <v>24</v>
      </c>
      <c r="D63" s="2"/>
      <c r="E63" s="2"/>
      <c r="F63" s="2"/>
      <c r="G63" s="2" t="s">
        <v>17</v>
      </c>
      <c r="H63" s="13" t="s">
        <v>49</v>
      </c>
      <c r="I63" s="15" t="s">
        <v>98</v>
      </c>
    </row>
    <row r="64" spans="1:9" ht="29" x14ac:dyDescent="0.35">
      <c r="A64" s="2">
        <v>53</v>
      </c>
      <c r="B64" s="11" t="s">
        <v>100</v>
      </c>
      <c r="C64" s="2" t="s">
        <v>24</v>
      </c>
      <c r="D64" s="2" t="s">
        <v>101</v>
      </c>
      <c r="E64" s="2"/>
      <c r="F64" s="2"/>
      <c r="G64" s="2" t="s">
        <v>17</v>
      </c>
      <c r="H64" s="13" t="s">
        <v>49</v>
      </c>
      <c r="I64" s="15" t="s">
        <v>98</v>
      </c>
    </row>
    <row r="65" spans="1:9" ht="29" x14ac:dyDescent="0.35">
      <c r="A65" s="2">
        <v>54</v>
      </c>
      <c r="B65" s="11" t="s">
        <v>102</v>
      </c>
      <c r="C65" s="2" t="s">
        <v>24</v>
      </c>
      <c r="D65" s="2" t="s">
        <v>103</v>
      </c>
      <c r="E65" s="2"/>
      <c r="F65" s="2"/>
      <c r="G65" s="2" t="s">
        <v>17</v>
      </c>
      <c r="H65" s="13" t="s">
        <v>49</v>
      </c>
      <c r="I65" s="15" t="s">
        <v>98</v>
      </c>
    </row>
    <row r="66" spans="1:9" ht="29" x14ac:dyDescent="0.35">
      <c r="A66" s="2">
        <v>55</v>
      </c>
      <c r="B66" s="11" t="s">
        <v>104</v>
      </c>
      <c r="C66" s="2" t="s">
        <v>24</v>
      </c>
      <c r="D66" s="2" t="s">
        <v>105</v>
      </c>
      <c r="E66" s="2"/>
      <c r="F66" s="2"/>
      <c r="G66" s="2" t="s">
        <v>17</v>
      </c>
      <c r="H66" s="13" t="s">
        <v>49</v>
      </c>
      <c r="I66" s="15" t="s">
        <v>98</v>
      </c>
    </row>
    <row r="67" spans="1:9" x14ac:dyDescent="0.35">
      <c r="A67" s="2">
        <v>56</v>
      </c>
      <c r="B67" s="11" t="s">
        <v>106</v>
      </c>
      <c r="C67" s="2" t="s">
        <v>24</v>
      </c>
      <c r="D67" s="2" t="s">
        <v>107</v>
      </c>
      <c r="E67" s="2"/>
      <c r="F67" s="2"/>
      <c r="G67" s="2"/>
      <c r="H67" s="13" t="s">
        <v>49</v>
      </c>
      <c r="I67" s="15" t="s">
        <v>98</v>
      </c>
    </row>
    <row r="68" spans="1:9" x14ac:dyDescent="0.35">
      <c r="A68" s="2">
        <v>57</v>
      </c>
      <c r="B68" s="11" t="s">
        <v>108</v>
      </c>
      <c r="C68" s="2" t="s">
        <v>24</v>
      </c>
      <c r="D68" s="2"/>
      <c r="E68" s="2"/>
      <c r="F68" s="2"/>
      <c r="G68" s="2" t="s">
        <v>17</v>
      </c>
      <c r="H68" s="13" t="s">
        <v>49</v>
      </c>
      <c r="I68" s="15" t="s">
        <v>98</v>
      </c>
    </row>
    <row r="69" spans="1:9" x14ac:dyDescent="0.35">
      <c r="A69" s="2">
        <v>58</v>
      </c>
      <c r="B69" s="11" t="s">
        <v>109</v>
      </c>
      <c r="C69" s="2" t="s">
        <v>24</v>
      </c>
      <c r="D69" s="2" t="s">
        <v>110</v>
      </c>
      <c r="E69" s="2"/>
      <c r="F69" s="2"/>
      <c r="G69" s="2"/>
      <c r="H69" s="13" t="s">
        <v>49</v>
      </c>
      <c r="I69" s="15" t="s">
        <v>98</v>
      </c>
    </row>
    <row r="70" spans="1:9" x14ac:dyDescent="0.35">
      <c r="A70" s="2">
        <v>59</v>
      </c>
      <c r="B70" s="11" t="s">
        <v>111</v>
      </c>
      <c r="C70" s="2" t="s">
        <v>24</v>
      </c>
      <c r="D70" s="2" t="s">
        <v>112</v>
      </c>
      <c r="E70" s="2"/>
      <c r="F70" s="2" t="s">
        <v>54</v>
      </c>
      <c r="G70" s="2" t="s">
        <v>34</v>
      </c>
      <c r="H70" s="13" t="s">
        <v>49</v>
      </c>
      <c r="I70" s="15" t="s">
        <v>98</v>
      </c>
    </row>
    <row r="71" spans="1:9" ht="29" x14ac:dyDescent="0.35">
      <c r="A71" s="2">
        <v>60</v>
      </c>
      <c r="B71" s="11" t="s">
        <v>113</v>
      </c>
      <c r="C71" s="2" t="s">
        <v>24</v>
      </c>
      <c r="D71" s="2" t="s">
        <v>114</v>
      </c>
      <c r="E71" s="2"/>
      <c r="F71" s="2" t="s">
        <v>54</v>
      </c>
      <c r="G71" s="2" t="s">
        <v>34</v>
      </c>
      <c r="H71" s="13" t="s">
        <v>49</v>
      </c>
      <c r="I71" s="15" t="s">
        <v>98</v>
      </c>
    </row>
    <row r="72" spans="1:9" ht="43.5" x14ac:dyDescent="0.35">
      <c r="A72" s="2">
        <v>61</v>
      </c>
      <c r="B72" s="11" t="s">
        <v>115</v>
      </c>
      <c r="C72" s="2" t="s">
        <v>24</v>
      </c>
      <c r="D72" s="2" t="s">
        <v>116</v>
      </c>
      <c r="E72" s="2"/>
      <c r="F72" s="2"/>
      <c r="G72" s="2" t="s">
        <v>34</v>
      </c>
      <c r="H72" s="13" t="s">
        <v>49</v>
      </c>
      <c r="I72" s="15" t="s">
        <v>98</v>
      </c>
    </row>
    <row r="73" spans="1:9" x14ac:dyDescent="0.35">
      <c r="A73" s="2">
        <v>62</v>
      </c>
      <c r="B73" s="11" t="s">
        <v>117</v>
      </c>
      <c r="C73" s="2" t="s">
        <v>24</v>
      </c>
      <c r="D73" s="2" t="s">
        <v>118</v>
      </c>
      <c r="E73" s="2"/>
      <c r="F73" s="2"/>
      <c r="G73" s="2" t="s">
        <v>34</v>
      </c>
      <c r="H73" s="13" t="s">
        <v>49</v>
      </c>
      <c r="I73" s="15" t="s">
        <v>98</v>
      </c>
    </row>
    <row r="74" spans="1:9" ht="29" x14ac:dyDescent="0.35">
      <c r="A74" s="2">
        <v>63</v>
      </c>
      <c r="B74" s="11" t="s">
        <v>119</v>
      </c>
      <c r="C74" s="2" t="s">
        <v>24</v>
      </c>
      <c r="D74" s="2" t="s">
        <v>120</v>
      </c>
      <c r="E74" s="2"/>
      <c r="F74" s="2"/>
      <c r="G74" s="2"/>
      <c r="H74" s="13" t="s">
        <v>49</v>
      </c>
      <c r="I74" s="15" t="s">
        <v>98</v>
      </c>
    </row>
    <row r="75" spans="1:9" ht="29" x14ac:dyDescent="0.35">
      <c r="A75" s="2">
        <v>64</v>
      </c>
      <c r="B75" s="11" t="s">
        <v>121</v>
      </c>
      <c r="C75" s="2" t="s">
        <v>24</v>
      </c>
      <c r="D75" s="2" t="s">
        <v>122</v>
      </c>
      <c r="E75" s="2" t="s">
        <v>123</v>
      </c>
      <c r="F75" s="2"/>
      <c r="G75" s="2"/>
      <c r="H75" s="13" t="s">
        <v>49</v>
      </c>
      <c r="I75" s="15" t="s">
        <v>98</v>
      </c>
    </row>
    <row r="76" spans="1:9" x14ac:dyDescent="0.35">
      <c r="A76" s="2">
        <v>66</v>
      </c>
      <c r="B76" s="11" t="s">
        <v>124</v>
      </c>
      <c r="C76" s="2"/>
      <c r="D76" s="2"/>
      <c r="E76" s="2"/>
      <c r="F76" s="2"/>
      <c r="G76" s="2"/>
      <c r="H76" s="13" t="s">
        <v>125</v>
      </c>
      <c r="I76" s="15" t="s">
        <v>98</v>
      </c>
    </row>
    <row r="77" spans="1:9" x14ac:dyDescent="0.35">
      <c r="A77" s="2">
        <v>67</v>
      </c>
      <c r="B77" s="11" t="s">
        <v>126</v>
      </c>
      <c r="C77" s="2"/>
      <c r="D77" s="2"/>
      <c r="E77" s="2"/>
      <c r="F77" s="2"/>
      <c r="G77" s="2" t="s">
        <v>17</v>
      </c>
      <c r="H77" s="13" t="s">
        <v>125</v>
      </c>
      <c r="I77" s="15" t="s">
        <v>98</v>
      </c>
    </row>
    <row r="78" spans="1:9" x14ac:dyDescent="0.35">
      <c r="A78" s="2">
        <v>68</v>
      </c>
      <c r="B78" s="11" t="s">
        <v>127</v>
      </c>
      <c r="C78" s="2"/>
      <c r="D78" s="2"/>
      <c r="E78" s="2" t="s">
        <v>128</v>
      </c>
      <c r="F78" s="2"/>
      <c r="G78" s="2" t="s">
        <v>17</v>
      </c>
      <c r="H78" s="13"/>
      <c r="I78" s="15"/>
    </row>
    <row r="79" spans="1:9" x14ac:dyDescent="0.35">
      <c r="A79" s="2">
        <v>69</v>
      </c>
      <c r="B79" s="11" t="s">
        <v>129</v>
      </c>
      <c r="C79" s="2"/>
      <c r="D79" s="2"/>
      <c r="E79" s="2" t="s">
        <v>130</v>
      </c>
      <c r="F79" s="2"/>
      <c r="G79" s="2" t="s">
        <v>17</v>
      </c>
      <c r="H79" s="13"/>
      <c r="I79" s="15"/>
    </row>
    <row r="80" spans="1:9" x14ac:dyDescent="0.35">
      <c r="A80" s="2">
        <v>70</v>
      </c>
      <c r="B80" s="11" t="s">
        <v>131</v>
      </c>
      <c r="C80" s="2" t="s">
        <v>24</v>
      </c>
      <c r="D80" s="2"/>
      <c r="E80" s="2"/>
      <c r="F80" s="2" t="s">
        <v>54</v>
      </c>
      <c r="G80" s="2"/>
      <c r="H80" s="13"/>
      <c r="I80" s="15"/>
    </row>
    <row r="81" spans="1:9" x14ac:dyDescent="0.35">
      <c r="A81" s="3"/>
      <c r="B81" s="9"/>
      <c r="C81" s="3"/>
      <c r="H81" s="12"/>
      <c r="I81" s="12"/>
    </row>
    <row r="82" spans="1:9" x14ac:dyDescent="0.35">
      <c r="A82" s="3"/>
      <c r="B82" s="9"/>
      <c r="C82" s="3"/>
      <c r="H82" s="12"/>
      <c r="I82" s="12"/>
    </row>
  </sheetData>
  <autoFilter ref="A10:I80" xr:uid="{00000000-0009-0000-0000-00000000000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S46"/>
  <sheetViews>
    <sheetView zoomScaleNormal="100" workbookViewId="0">
      <selection activeCell="C36" sqref="C36"/>
    </sheetView>
  </sheetViews>
  <sheetFormatPr baseColWidth="10" defaultColWidth="11.453125" defaultRowHeight="14.5" x14ac:dyDescent="0.35"/>
  <cols>
    <col min="1" max="1" width="56.453125" style="136" customWidth="1"/>
    <col min="2" max="2" width="22.7265625" style="136" customWidth="1"/>
    <col min="3" max="3" width="14.36328125" style="136" customWidth="1"/>
    <col min="4" max="4" width="16.36328125" style="136" customWidth="1"/>
    <col min="5" max="7" width="11.453125" style="136"/>
    <col min="8" max="8" width="12.26953125" style="136" customWidth="1"/>
    <col min="9" max="11" width="11.453125" style="136"/>
    <col min="12" max="12" width="12.81640625" style="136" customWidth="1"/>
    <col min="13" max="14" width="11.453125" style="136"/>
    <col min="15" max="18" width="14.08984375" style="136" customWidth="1"/>
    <col min="19" max="16384" width="11.453125" style="136"/>
  </cols>
  <sheetData>
    <row r="1" spans="1:19" x14ac:dyDescent="0.35">
      <c r="A1" s="573" t="s">
        <v>418</v>
      </c>
      <c r="B1" s="539"/>
      <c r="C1" s="539"/>
      <c r="D1" s="539"/>
      <c r="E1" s="539"/>
      <c r="F1" s="539"/>
      <c r="G1" s="539"/>
      <c r="H1" s="539"/>
      <c r="I1" s="539"/>
      <c r="J1" s="539"/>
      <c r="K1" s="539"/>
      <c r="L1" s="539"/>
      <c r="M1" s="539"/>
      <c r="N1" s="539"/>
      <c r="O1" s="539"/>
      <c r="P1" s="539"/>
      <c r="Q1" s="539"/>
      <c r="R1" s="539"/>
      <c r="S1" s="539"/>
    </row>
    <row r="2" spans="1:19" x14ac:dyDescent="0.35">
      <c r="A2" s="202" t="s">
        <v>419</v>
      </c>
      <c r="B2" s="540"/>
      <c r="C2" s="540"/>
      <c r="D2" s="540"/>
      <c r="E2" s="539"/>
      <c r="F2" s="539"/>
      <c r="G2" s="539"/>
      <c r="H2" s="539"/>
      <c r="I2" s="539"/>
      <c r="J2" s="539"/>
      <c r="K2" s="539"/>
      <c r="L2" s="539"/>
      <c r="M2" s="539"/>
      <c r="N2" s="539"/>
      <c r="O2" s="539"/>
      <c r="P2" s="539"/>
      <c r="Q2" s="539"/>
      <c r="R2" s="539"/>
      <c r="S2" s="539"/>
    </row>
    <row r="3" spans="1:19" x14ac:dyDescent="0.35">
      <c r="A3" s="211"/>
      <c r="B3" s="541"/>
      <c r="C3" s="541"/>
      <c r="D3" s="541"/>
      <c r="E3" s="541"/>
      <c r="F3" s="539"/>
      <c r="G3" s="539"/>
      <c r="H3" s="539"/>
      <c r="I3" s="539"/>
      <c r="J3" s="539"/>
      <c r="K3" s="539"/>
      <c r="L3" s="539"/>
      <c r="M3" s="539"/>
      <c r="N3" s="539"/>
      <c r="O3" s="539"/>
      <c r="P3" s="539"/>
      <c r="Q3" s="539"/>
      <c r="R3" s="539"/>
      <c r="S3" s="539"/>
    </row>
    <row r="4" spans="1:19" x14ac:dyDescent="0.35">
      <c r="A4" s="574" t="s">
        <v>420</v>
      </c>
      <c r="B4" s="542"/>
      <c r="C4" s="542"/>
      <c r="D4" s="542"/>
      <c r="E4" s="542"/>
      <c r="F4" s="542"/>
      <c r="G4" s="542"/>
      <c r="H4" s="542"/>
      <c r="I4" s="542"/>
      <c r="J4" s="542"/>
      <c r="K4" s="542"/>
      <c r="L4" s="542"/>
      <c r="M4" s="542"/>
      <c r="N4" s="542"/>
      <c r="O4" s="539"/>
      <c r="P4" s="539"/>
      <c r="Q4" s="539"/>
      <c r="R4" s="539"/>
      <c r="S4" s="539"/>
    </row>
    <row r="5" spans="1:19" ht="15" thickBot="1" x14ac:dyDescent="0.4">
      <c r="A5" s="575" t="s">
        <v>840</v>
      </c>
      <c r="B5" s="539"/>
      <c r="C5" s="539"/>
      <c r="D5" s="539"/>
      <c r="E5" s="539"/>
      <c r="F5" s="539"/>
      <c r="G5" s="539"/>
      <c r="H5" s="539"/>
      <c r="I5" s="539"/>
      <c r="J5" s="539"/>
      <c r="K5" s="539"/>
      <c r="L5" s="539"/>
      <c r="M5" s="539"/>
      <c r="N5" s="539"/>
      <c r="O5" s="539"/>
      <c r="P5" s="539"/>
      <c r="Q5" s="539"/>
      <c r="R5" s="539"/>
      <c r="S5" s="539"/>
    </row>
    <row r="6" spans="1:19" ht="15" thickBot="1" x14ac:dyDescent="0.4">
      <c r="A6" s="592" t="s">
        <v>421</v>
      </c>
      <c r="B6" s="592" t="s">
        <v>422</v>
      </c>
      <c r="C6" s="592" t="s">
        <v>423</v>
      </c>
      <c r="D6" s="592" t="s">
        <v>424</v>
      </c>
      <c r="E6" s="592" t="s">
        <v>425</v>
      </c>
      <c r="F6" s="592" t="s">
        <v>426</v>
      </c>
      <c r="G6" s="592" t="s">
        <v>852</v>
      </c>
      <c r="H6" s="593" t="s">
        <v>427</v>
      </c>
      <c r="I6" s="593" t="s">
        <v>428</v>
      </c>
      <c r="J6" s="593" t="s">
        <v>429</v>
      </c>
      <c r="K6" s="593" t="s">
        <v>430</v>
      </c>
      <c r="L6" s="594" t="s">
        <v>838</v>
      </c>
      <c r="M6" s="594" t="s">
        <v>839</v>
      </c>
      <c r="N6" s="539"/>
      <c r="O6" s="541" t="s">
        <v>841</v>
      </c>
      <c r="P6" s="541"/>
      <c r="Q6" s="541"/>
      <c r="R6" s="541"/>
      <c r="S6" s="541"/>
    </row>
    <row r="7" spans="1:19" ht="31" customHeight="1" thickBot="1" x14ac:dyDescent="0.4">
      <c r="A7" s="595"/>
      <c r="B7" s="595"/>
      <c r="C7" s="595"/>
      <c r="D7" s="595"/>
      <c r="E7" s="595"/>
      <c r="F7" s="595"/>
      <c r="G7" s="595"/>
      <c r="H7" s="596" t="s">
        <v>431</v>
      </c>
      <c r="I7" s="596" t="s">
        <v>431</v>
      </c>
      <c r="J7" s="596" t="s">
        <v>431</v>
      </c>
      <c r="K7" s="596" t="s">
        <v>431</v>
      </c>
      <c r="L7" s="597" t="s">
        <v>431</v>
      </c>
      <c r="M7" s="597" t="s">
        <v>431</v>
      </c>
      <c r="N7" s="539"/>
      <c r="O7" s="576" t="s">
        <v>842</v>
      </c>
      <c r="P7" s="577"/>
      <c r="Q7" s="577"/>
      <c r="R7" s="577"/>
      <c r="S7" s="578"/>
    </row>
    <row r="8" spans="1:19" ht="28" customHeight="1" thickBot="1" x14ac:dyDescent="0.4">
      <c r="A8" s="579">
        <v>0</v>
      </c>
      <c r="B8" s="580">
        <v>0</v>
      </c>
      <c r="C8" s="581"/>
      <c r="D8" s="581"/>
      <c r="E8" s="581"/>
      <c r="F8" s="581"/>
      <c r="G8" s="581"/>
      <c r="H8" s="581"/>
      <c r="I8" s="581"/>
      <c r="J8" s="581"/>
      <c r="K8" s="581"/>
      <c r="L8" s="581"/>
      <c r="M8" s="581"/>
      <c r="N8" s="539"/>
      <c r="O8" s="543" t="s">
        <v>847</v>
      </c>
      <c r="P8" s="544"/>
      <c r="Q8" s="544"/>
      <c r="R8" s="545" t="s">
        <v>843</v>
      </c>
      <c r="S8" s="546" t="s">
        <v>844</v>
      </c>
    </row>
    <row r="9" spans="1:19" ht="30.5" customHeight="1" thickBot="1" x14ac:dyDescent="0.4">
      <c r="A9" s="591" t="s">
        <v>432</v>
      </c>
      <c r="B9" s="591" t="s">
        <v>433</v>
      </c>
      <c r="C9" s="581"/>
      <c r="D9" s="581"/>
      <c r="E9" s="581"/>
      <c r="F9" s="581"/>
      <c r="G9" s="581"/>
      <c r="H9" s="581"/>
      <c r="I9" s="581"/>
      <c r="J9" s="581"/>
      <c r="K9" s="581"/>
      <c r="L9" s="581"/>
      <c r="M9" s="581"/>
      <c r="N9" s="539"/>
      <c r="O9" s="547" t="s">
        <v>845</v>
      </c>
      <c r="P9" s="548"/>
      <c r="Q9" s="548"/>
      <c r="R9" s="549" t="s">
        <v>843</v>
      </c>
      <c r="S9" s="550" t="s">
        <v>846</v>
      </c>
    </row>
    <row r="10" spans="1:19" ht="15" customHeight="1" thickBot="1" x14ac:dyDescent="0.4">
      <c r="A10" s="582" t="s">
        <v>434</v>
      </c>
      <c r="B10" s="583"/>
      <c r="C10" s="583"/>
      <c r="D10" s="583"/>
      <c r="E10" s="583"/>
      <c r="F10" s="583"/>
      <c r="G10" s="583"/>
      <c r="H10" s="583"/>
      <c r="I10" s="583"/>
      <c r="J10" s="583"/>
      <c r="K10" s="584"/>
      <c r="L10" s="583"/>
      <c r="M10" s="584"/>
      <c r="N10" s="539"/>
      <c r="O10" s="551" t="s">
        <v>848</v>
      </c>
      <c r="P10" s="552"/>
      <c r="Q10" s="552"/>
      <c r="R10" s="553" t="s">
        <v>843</v>
      </c>
      <c r="S10" s="554" t="s">
        <v>844</v>
      </c>
    </row>
    <row r="11" spans="1:19" ht="15" customHeight="1" thickBot="1" x14ac:dyDescent="0.4">
      <c r="A11" s="585" t="s">
        <v>435</v>
      </c>
      <c r="B11" s="586"/>
      <c r="C11" s="587"/>
      <c r="D11" s="587"/>
      <c r="E11" s="587"/>
      <c r="F11" s="587"/>
      <c r="G11" s="587"/>
      <c r="H11" s="587"/>
      <c r="I11" s="587"/>
      <c r="J11" s="587"/>
      <c r="K11" s="587"/>
      <c r="L11" s="587"/>
      <c r="M11" s="587"/>
      <c r="N11" s="539"/>
      <c r="O11" s="537" t="s">
        <v>849</v>
      </c>
      <c r="P11" s="555"/>
      <c r="Q11" s="555"/>
      <c r="R11" s="556" t="s">
        <v>843</v>
      </c>
      <c r="S11" s="557" t="s">
        <v>844</v>
      </c>
    </row>
    <row r="12" spans="1:19" ht="30" customHeight="1" x14ac:dyDescent="0.35">
      <c r="A12" s="588"/>
      <c r="B12" s="588"/>
      <c r="C12" s="589"/>
      <c r="D12" s="589"/>
      <c r="E12" s="589"/>
      <c r="F12" s="589"/>
      <c r="G12" s="589"/>
      <c r="H12" s="589"/>
      <c r="I12" s="589"/>
      <c r="J12" s="589"/>
      <c r="K12" s="589"/>
      <c r="L12" s="589"/>
      <c r="M12" s="589"/>
      <c r="N12" s="539"/>
      <c r="O12" s="558"/>
      <c r="P12" s="559"/>
      <c r="Q12" s="560" t="s">
        <v>845</v>
      </c>
      <c r="R12" s="561" t="s">
        <v>843</v>
      </c>
      <c r="S12" s="562" t="s">
        <v>846</v>
      </c>
    </row>
    <row r="13" spans="1:19" ht="30" customHeight="1" x14ac:dyDescent="0.35">
      <c r="A13" s="588"/>
      <c r="B13" s="588"/>
      <c r="C13" s="589"/>
      <c r="D13" s="589"/>
      <c r="E13" s="589"/>
      <c r="F13" s="589"/>
      <c r="G13" s="589"/>
      <c r="H13" s="589"/>
      <c r="I13" s="589"/>
      <c r="J13" s="589"/>
      <c r="K13" s="589"/>
      <c r="L13" s="589"/>
      <c r="M13" s="589"/>
      <c r="N13" s="539"/>
      <c r="O13" s="538" t="s">
        <v>850</v>
      </c>
      <c r="P13" s="548"/>
      <c r="Q13" s="548"/>
      <c r="R13" s="549" t="s">
        <v>843</v>
      </c>
      <c r="S13" s="563" t="s">
        <v>844</v>
      </c>
    </row>
    <row r="14" spans="1:19" ht="30" customHeight="1" thickBot="1" x14ac:dyDescent="0.4">
      <c r="A14" s="588"/>
      <c r="B14" s="588"/>
      <c r="C14" s="589"/>
      <c r="D14" s="589"/>
      <c r="E14" s="589"/>
      <c r="F14" s="589"/>
      <c r="G14" s="589"/>
      <c r="H14" s="589"/>
      <c r="I14" s="589"/>
      <c r="J14" s="589"/>
      <c r="K14" s="589"/>
      <c r="L14" s="589"/>
      <c r="M14" s="589"/>
      <c r="N14" s="539"/>
      <c r="O14" s="564"/>
      <c r="P14" s="565"/>
      <c r="Q14" s="566" t="s">
        <v>845</v>
      </c>
      <c r="R14" s="567" t="s">
        <v>843</v>
      </c>
      <c r="S14" s="568" t="s">
        <v>846</v>
      </c>
    </row>
    <row r="15" spans="1:19" ht="30" customHeight="1" x14ac:dyDescent="0.35">
      <c r="A15" s="588"/>
      <c r="B15" s="588"/>
      <c r="C15" s="589"/>
      <c r="D15" s="589"/>
      <c r="E15" s="589"/>
      <c r="F15" s="589"/>
      <c r="G15" s="589"/>
      <c r="H15" s="589"/>
      <c r="I15" s="589"/>
      <c r="J15" s="589"/>
      <c r="K15" s="589"/>
      <c r="L15" s="589"/>
      <c r="M15" s="589"/>
      <c r="N15" s="539"/>
      <c r="O15" s="539"/>
      <c r="P15" s="539"/>
      <c r="Q15" s="539"/>
      <c r="R15" s="539"/>
      <c r="S15" s="539"/>
    </row>
    <row r="16" spans="1:19" ht="30" customHeight="1" x14ac:dyDescent="0.35">
      <c r="A16" s="588"/>
      <c r="B16" s="588"/>
      <c r="C16" s="589"/>
      <c r="D16" s="589"/>
      <c r="E16" s="589"/>
      <c r="F16" s="589"/>
      <c r="G16" s="589"/>
      <c r="H16" s="589"/>
      <c r="I16" s="589"/>
      <c r="J16" s="589"/>
      <c r="K16" s="589"/>
      <c r="L16" s="589"/>
      <c r="M16" s="589"/>
      <c r="N16" s="539"/>
      <c r="O16" s="539"/>
      <c r="P16" s="539"/>
      <c r="Q16" s="539"/>
      <c r="R16" s="539"/>
      <c r="S16" s="539"/>
    </row>
    <row r="17" spans="1:19" ht="30" customHeight="1" x14ac:dyDescent="0.35">
      <c r="A17" s="588"/>
      <c r="B17" s="588"/>
      <c r="C17" s="589"/>
      <c r="D17" s="589"/>
      <c r="E17" s="589"/>
      <c r="F17" s="589"/>
      <c r="G17" s="589"/>
      <c r="H17" s="589"/>
      <c r="I17" s="589"/>
      <c r="J17" s="589"/>
      <c r="K17" s="589"/>
      <c r="L17" s="589"/>
      <c r="M17" s="589"/>
      <c r="N17" s="539"/>
      <c r="O17" s="539"/>
      <c r="P17" s="539"/>
      <c r="Q17" s="539"/>
      <c r="R17" s="539"/>
      <c r="S17" s="539"/>
    </row>
    <row r="18" spans="1:19" ht="30" customHeight="1" x14ac:dyDescent="0.35">
      <c r="A18" s="588"/>
      <c r="B18" s="588"/>
      <c r="C18" s="589"/>
      <c r="D18" s="589"/>
      <c r="E18" s="589"/>
      <c r="F18" s="589"/>
      <c r="G18" s="589"/>
      <c r="H18" s="589"/>
      <c r="I18" s="589"/>
      <c r="J18" s="589"/>
      <c r="K18" s="589"/>
      <c r="L18" s="589"/>
      <c r="M18" s="589"/>
      <c r="N18" s="539"/>
      <c r="O18" s="539"/>
      <c r="P18" s="539"/>
      <c r="Q18" s="539"/>
      <c r="R18" s="539"/>
      <c r="S18" s="539"/>
    </row>
    <row r="19" spans="1:19" ht="30" customHeight="1" x14ac:dyDescent="0.35">
      <c r="A19" s="227"/>
      <c r="B19" s="541"/>
      <c r="C19" s="541"/>
      <c r="D19" s="541"/>
      <c r="E19" s="539"/>
      <c r="F19" s="539"/>
      <c r="G19" s="539"/>
      <c r="H19" s="539"/>
      <c r="I19" s="539"/>
      <c r="J19" s="539"/>
      <c r="K19" s="539"/>
      <c r="L19" s="539"/>
      <c r="M19" s="539"/>
      <c r="N19" s="539"/>
      <c r="O19" s="539"/>
      <c r="P19" s="539"/>
      <c r="Q19" s="539"/>
      <c r="R19" s="539"/>
      <c r="S19" s="539"/>
    </row>
    <row r="20" spans="1:19" x14ac:dyDescent="0.35">
      <c r="A20" s="569" t="s">
        <v>436</v>
      </c>
      <c r="B20" s="569"/>
      <c r="C20" s="292"/>
      <c r="D20" s="292"/>
      <c r="E20" s="292"/>
      <c r="F20" s="292"/>
      <c r="G20" s="292"/>
      <c r="H20" s="292"/>
      <c r="I20" s="292"/>
      <c r="J20" s="292"/>
      <c r="K20" s="292"/>
      <c r="L20" s="292"/>
      <c r="M20" s="292"/>
      <c r="N20" s="292"/>
      <c r="O20" s="292"/>
      <c r="P20" s="539"/>
      <c r="Q20" s="539"/>
      <c r="R20" s="539"/>
      <c r="S20" s="539"/>
    </row>
    <row r="21" spans="1:19" ht="15" thickBot="1" x14ac:dyDescent="0.4">
      <c r="A21" s="590" t="s">
        <v>853</v>
      </c>
      <c r="B21" s="292"/>
      <c r="C21" s="292"/>
      <c r="D21" s="292"/>
      <c r="E21" s="292"/>
      <c r="F21" s="292"/>
      <c r="G21" s="292"/>
      <c r="H21" s="292"/>
      <c r="I21" s="292"/>
      <c r="J21" s="292"/>
      <c r="K21" s="292"/>
      <c r="L21" s="292"/>
      <c r="M21" s="292"/>
      <c r="N21" s="292"/>
      <c r="O21" s="539"/>
      <c r="P21" s="539"/>
      <c r="Q21" s="539"/>
      <c r="R21" s="539"/>
      <c r="S21" s="539"/>
    </row>
    <row r="22" spans="1:19" x14ac:dyDescent="0.35">
      <c r="A22" s="570"/>
      <c r="B22" s="614"/>
      <c r="C22" s="293" t="s">
        <v>437</v>
      </c>
      <c r="D22" s="294"/>
      <c r="E22" s="294"/>
      <c r="F22" s="294"/>
      <c r="G22" s="293" t="s">
        <v>438</v>
      </c>
      <c r="H22" s="294"/>
      <c r="I22" s="294"/>
      <c r="J22" s="295"/>
      <c r="K22" s="294" t="s">
        <v>439</v>
      </c>
      <c r="L22" s="294"/>
      <c r="M22" s="294"/>
      <c r="N22" s="295"/>
      <c r="O22" s="539"/>
      <c r="P22" s="541"/>
      <c r="Q22" s="539"/>
      <c r="R22" s="539"/>
      <c r="S22" s="539"/>
    </row>
    <row r="23" spans="1:19" ht="72.5" x14ac:dyDescent="0.35">
      <c r="A23" s="571" t="s">
        <v>440</v>
      </c>
      <c r="B23" s="615"/>
      <c r="C23" s="296" t="s">
        <v>441</v>
      </c>
      <c r="D23" s="297" t="s">
        <v>442</v>
      </c>
      <c r="E23" s="297" t="s">
        <v>443</v>
      </c>
      <c r="F23" s="572" t="s">
        <v>444</v>
      </c>
      <c r="G23" s="296" t="s">
        <v>441</v>
      </c>
      <c r="H23" s="297" t="s">
        <v>442</v>
      </c>
      <c r="I23" s="297" t="s">
        <v>443</v>
      </c>
      <c r="J23" s="298" t="s">
        <v>444</v>
      </c>
      <c r="K23" s="610" t="s">
        <v>445</v>
      </c>
      <c r="L23" s="297" t="s">
        <v>442</v>
      </c>
      <c r="M23" s="297" t="s">
        <v>443</v>
      </c>
      <c r="N23" s="298" t="s">
        <v>444</v>
      </c>
      <c r="O23" s="539"/>
      <c r="P23" s="539"/>
      <c r="Q23" s="539"/>
      <c r="R23" s="539"/>
      <c r="S23" s="539"/>
    </row>
    <row r="24" spans="1:19" ht="15" customHeight="1" x14ac:dyDescent="0.35">
      <c r="A24" s="571" t="s">
        <v>446</v>
      </c>
      <c r="B24" s="615"/>
      <c r="C24" s="296"/>
      <c r="D24" s="297"/>
      <c r="E24" s="297"/>
      <c r="F24" s="572"/>
      <c r="G24" s="296"/>
      <c r="H24" s="297"/>
      <c r="I24" s="297"/>
      <c r="J24" s="298"/>
      <c r="K24" s="610"/>
      <c r="L24" s="297"/>
      <c r="M24" s="297"/>
      <c r="N24" s="298"/>
      <c r="O24" s="539"/>
      <c r="P24" s="539"/>
      <c r="Q24" s="539"/>
      <c r="R24" s="539"/>
      <c r="S24" s="539"/>
    </row>
    <row r="25" spans="1:19" ht="86.25" customHeight="1" x14ac:dyDescent="0.35">
      <c r="A25" s="571" t="s">
        <v>643</v>
      </c>
      <c r="B25" s="615"/>
      <c r="C25" s="299"/>
      <c r="D25" s="300"/>
      <c r="E25" s="300"/>
      <c r="F25" s="607"/>
      <c r="G25" s="299"/>
      <c r="H25" s="300"/>
      <c r="I25" s="300"/>
      <c r="J25" s="301"/>
      <c r="K25" s="611"/>
      <c r="L25" s="302"/>
      <c r="M25" s="302"/>
      <c r="N25" s="303"/>
      <c r="O25" s="539"/>
      <c r="P25" s="539"/>
      <c r="Q25" s="539"/>
      <c r="R25" s="539"/>
      <c r="S25" s="539"/>
    </row>
    <row r="26" spans="1:19" ht="15" customHeight="1" x14ac:dyDescent="0.35">
      <c r="A26" s="571" t="s">
        <v>447</v>
      </c>
      <c r="B26" s="615"/>
      <c r="C26" s="299"/>
      <c r="D26" s="300"/>
      <c r="E26" s="300"/>
      <c r="F26" s="607"/>
      <c r="G26" s="299"/>
      <c r="H26" s="300"/>
      <c r="I26" s="300"/>
      <c r="J26" s="301"/>
      <c r="K26" s="612"/>
      <c r="L26" s="300"/>
      <c r="M26" s="300"/>
      <c r="N26" s="301"/>
      <c r="O26" s="539"/>
      <c r="P26" s="539"/>
      <c r="Q26" s="539"/>
      <c r="R26" s="539"/>
      <c r="S26" s="539"/>
    </row>
    <row r="27" spans="1:19" x14ac:dyDescent="0.35">
      <c r="A27" s="571" t="s">
        <v>448</v>
      </c>
      <c r="B27" s="615"/>
      <c r="C27" s="299"/>
      <c r="D27" s="300"/>
      <c r="E27" s="300"/>
      <c r="F27" s="607"/>
      <c r="G27" s="299"/>
      <c r="H27" s="300"/>
      <c r="I27" s="300"/>
      <c r="J27" s="301"/>
      <c r="K27" s="612"/>
      <c r="L27" s="300"/>
      <c r="M27" s="300"/>
      <c r="N27" s="301"/>
      <c r="O27" s="539"/>
      <c r="P27" s="539"/>
      <c r="Q27" s="539"/>
      <c r="R27" s="539"/>
      <c r="S27" s="539"/>
    </row>
    <row r="28" spans="1:19" ht="47.25" customHeight="1" x14ac:dyDescent="0.35">
      <c r="A28" s="600" t="s">
        <v>449</v>
      </c>
      <c r="B28" s="599" t="s">
        <v>450</v>
      </c>
      <c r="C28" s="625">
        <v>100</v>
      </c>
      <c r="D28" s="300"/>
      <c r="E28" s="300"/>
      <c r="F28" s="607"/>
      <c r="G28" s="618"/>
      <c r="H28" s="619"/>
      <c r="I28" s="619"/>
      <c r="J28" s="620"/>
      <c r="K28" s="612"/>
      <c r="L28" s="300"/>
      <c r="M28" s="300"/>
      <c r="N28" s="301"/>
      <c r="O28" s="539"/>
      <c r="P28" s="539"/>
      <c r="Q28" s="539"/>
      <c r="R28" s="539"/>
      <c r="S28" s="539"/>
    </row>
    <row r="29" spans="1:19" ht="56.25" customHeight="1" x14ac:dyDescent="0.35">
      <c r="A29" s="600"/>
      <c r="B29" s="599" t="s">
        <v>451</v>
      </c>
      <c r="C29" s="625">
        <v>120</v>
      </c>
      <c r="D29" s="300"/>
      <c r="E29" s="300"/>
      <c r="F29" s="607"/>
      <c r="G29" s="299"/>
      <c r="H29" s="300"/>
      <c r="I29" s="300"/>
      <c r="J29" s="301"/>
      <c r="K29" s="612"/>
      <c r="L29" s="300"/>
      <c r="M29" s="300"/>
      <c r="N29" s="301"/>
      <c r="O29" s="539"/>
      <c r="P29" s="539"/>
      <c r="Q29" s="539"/>
      <c r="R29" s="539"/>
      <c r="S29" s="539"/>
    </row>
    <row r="30" spans="1:19" ht="59.25" customHeight="1" x14ac:dyDescent="0.35">
      <c r="A30" s="600"/>
      <c r="B30" s="599" t="s">
        <v>851</v>
      </c>
      <c r="C30" s="625">
        <v>110</v>
      </c>
      <c r="D30" s="602"/>
      <c r="E30" s="602"/>
      <c r="F30" s="608"/>
      <c r="G30" s="601"/>
      <c r="H30" s="602"/>
      <c r="I30" s="602"/>
      <c r="J30" s="603"/>
      <c r="K30" s="613"/>
      <c r="L30" s="602"/>
      <c r="M30" s="602"/>
      <c r="N30" s="603"/>
      <c r="O30" s="539"/>
      <c r="P30" s="539"/>
      <c r="Q30" s="539"/>
      <c r="R30" s="539"/>
      <c r="S30" s="539"/>
    </row>
    <row r="31" spans="1:19" ht="54.75" customHeight="1" x14ac:dyDescent="0.35">
      <c r="A31" s="600"/>
      <c r="B31" s="598" t="s">
        <v>854</v>
      </c>
      <c r="C31" s="625">
        <v>-7</v>
      </c>
      <c r="D31" s="300"/>
      <c r="E31" s="300"/>
      <c r="F31" s="607"/>
      <c r="G31" s="299"/>
      <c r="H31" s="300"/>
      <c r="I31" s="300"/>
      <c r="J31" s="301"/>
      <c r="K31" s="621"/>
      <c r="L31" s="619"/>
      <c r="M31" s="619"/>
      <c r="N31" s="620"/>
      <c r="O31" s="539"/>
      <c r="P31" s="539"/>
      <c r="Q31" s="539"/>
      <c r="R31" s="539"/>
      <c r="S31" s="539"/>
    </row>
    <row r="32" spans="1:19" ht="34.5" x14ac:dyDescent="0.35">
      <c r="A32" s="600"/>
      <c r="B32" s="598" t="s">
        <v>855</v>
      </c>
      <c r="C32" s="626">
        <v>3</v>
      </c>
      <c r="D32" s="605"/>
      <c r="E32" s="605"/>
      <c r="F32" s="609"/>
      <c r="G32" s="604"/>
      <c r="H32" s="605"/>
      <c r="I32" s="605"/>
      <c r="J32" s="606"/>
      <c r="K32" s="622"/>
      <c r="L32" s="623"/>
      <c r="M32" s="623"/>
      <c r="N32" s="624"/>
    </row>
    <row r="33" spans="1:14" ht="46.5" thickBot="1" x14ac:dyDescent="0.4">
      <c r="A33" s="600"/>
      <c r="B33" s="598" t="s">
        <v>856</v>
      </c>
      <c r="C33" s="627">
        <f>C30+C31+C32</f>
        <v>106</v>
      </c>
      <c r="D33" s="305"/>
      <c r="E33" s="305"/>
      <c r="F33" s="616"/>
      <c r="G33" s="304"/>
      <c r="H33" s="305"/>
      <c r="I33" s="305"/>
      <c r="J33" s="306"/>
      <c r="K33" s="617"/>
      <c r="L33" s="305"/>
      <c r="M33" s="305"/>
      <c r="N33" s="306"/>
    </row>
    <row r="34" spans="1:14" x14ac:dyDescent="0.35">
      <c r="A34" s="190"/>
      <c r="B34" s="190"/>
      <c r="C34" s="190"/>
      <c r="D34" s="190"/>
      <c r="E34" s="190"/>
      <c r="F34" s="190"/>
      <c r="G34" s="190"/>
      <c r="H34" s="190"/>
      <c r="I34" s="190"/>
      <c r="J34" s="190"/>
      <c r="K34" s="190"/>
      <c r="L34" s="190"/>
      <c r="M34" s="190"/>
      <c r="N34" s="190"/>
    </row>
    <row r="35" spans="1:14" x14ac:dyDescent="0.35">
      <c r="A35" s="504"/>
      <c r="B35" s="504"/>
      <c r="C35" s="190"/>
      <c r="D35" s="190"/>
      <c r="E35" s="190"/>
      <c r="F35" s="190"/>
      <c r="G35" s="190"/>
      <c r="H35" s="190"/>
      <c r="I35" s="190"/>
      <c r="J35" s="190"/>
      <c r="K35" s="190"/>
      <c r="L35" s="190"/>
      <c r="M35" s="190"/>
      <c r="N35" s="190"/>
    </row>
    <row r="36" spans="1:14" ht="23.25" customHeight="1" x14ac:dyDescent="0.35">
      <c r="A36" s="504"/>
      <c r="B36" s="504"/>
      <c r="C36" s="190"/>
      <c r="D36" s="190"/>
      <c r="E36" s="190"/>
      <c r="F36" s="190"/>
      <c r="G36" s="190"/>
      <c r="H36" s="190"/>
      <c r="I36" s="190"/>
      <c r="J36" s="190"/>
      <c r="K36" s="190"/>
      <c r="L36" s="190"/>
      <c r="M36" s="190"/>
      <c r="N36" s="190"/>
    </row>
    <row r="37" spans="1:14" x14ac:dyDescent="0.35">
      <c r="A37" s="504"/>
      <c r="B37" s="504"/>
      <c r="C37" s="190"/>
      <c r="D37" s="190"/>
      <c r="E37" s="190"/>
      <c r="F37" s="190"/>
      <c r="G37" s="190"/>
      <c r="H37" s="190"/>
      <c r="I37" s="190"/>
      <c r="J37" s="190"/>
      <c r="K37" s="190"/>
      <c r="L37" s="190"/>
      <c r="M37" s="190"/>
      <c r="N37" s="190"/>
    </row>
    <row r="38" spans="1:14" x14ac:dyDescent="0.35">
      <c r="A38" s="504"/>
      <c r="B38" s="504"/>
      <c r="C38" s="190"/>
      <c r="D38" s="190"/>
      <c r="E38" s="190"/>
      <c r="F38" s="190"/>
      <c r="G38" s="190"/>
      <c r="H38" s="190"/>
      <c r="I38" s="190"/>
      <c r="J38" s="190"/>
      <c r="K38" s="190"/>
      <c r="L38" s="190"/>
      <c r="M38" s="190"/>
      <c r="N38" s="190"/>
    </row>
    <row r="39" spans="1:14" x14ac:dyDescent="0.35">
      <c r="A39" s="504"/>
      <c r="B39" s="504"/>
      <c r="C39" s="190"/>
      <c r="D39" s="190"/>
      <c r="E39" s="190"/>
      <c r="F39" s="190"/>
      <c r="G39" s="190"/>
      <c r="H39" s="190"/>
      <c r="I39" s="190"/>
      <c r="J39" s="190"/>
      <c r="K39" s="190"/>
      <c r="L39" s="190"/>
      <c r="M39" s="190"/>
      <c r="N39" s="190"/>
    </row>
    <row r="40" spans="1:14" x14ac:dyDescent="0.35">
      <c r="A40" s="504"/>
      <c r="B40" s="504"/>
      <c r="C40" s="190"/>
      <c r="D40" s="190"/>
      <c r="E40" s="190"/>
      <c r="F40" s="190"/>
      <c r="G40" s="190"/>
      <c r="H40" s="190"/>
      <c r="I40" s="190"/>
      <c r="J40" s="190"/>
      <c r="K40" s="190"/>
      <c r="L40" s="190"/>
      <c r="M40" s="190"/>
      <c r="N40" s="190"/>
    </row>
    <row r="41" spans="1:14" x14ac:dyDescent="0.35">
      <c r="A41" s="504"/>
      <c r="B41" s="190"/>
      <c r="C41" s="190"/>
      <c r="D41" s="190"/>
      <c r="E41" s="190"/>
      <c r="F41" s="190"/>
      <c r="G41" s="190"/>
      <c r="H41" s="190"/>
      <c r="I41" s="190"/>
      <c r="J41" s="190"/>
      <c r="K41" s="190"/>
      <c r="L41" s="190"/>
      <c r="M41" s="190"/>
      <c r="N41" s="190"/>
    </row>
    <row r="42" spans="1:14" x14ac:dyDescent="0.35">
      <c r="A42" s="504"/>
      <c r="B42" s="190"/>
      <c r="C42" s="190"/>
      <c r="D42" s="190"/>
      <c r="E42" s="190"/>
      <c r="F42" s="190"/>
      <c r="G42" s="190"/>
      <c r="H42" s="190"/>
      <c r="I42" s="190"/>
      <c r="J42" s="190"/>
      <c r="K42" s="190"/>
      <c r="L42" s="190"/>
      <c r="M42" s="190"/>
      <c r="N42" s="190"/>
    </row>
    <row r="43" spans="1:14" x14ac:dyDescent="0.35">
      <c r="A43" s="504"/>
      <c r="B43" s="190"/>
      <c r="C43" s="190"/>
      <c r="D43" s="190"/>
      <c r="E43" s="190"/>
      <c r="F43" s="190"/>
      <c r="G43" s="190"/>
      <c r="H43" s="190"/>
      <c r="I43" s="190"/>
      <c r="J43" s="190"/>
      <c r="K43" s="190"/>
      <c r="L43" s="190"/>
      <c r="M43" s="190"/>
      <c r="N43" s="190"/>
    </row>
    <row r="44" spans="1:14" x14ac:dyDescent="0.35">
      <c r="A44" s="190"/>
      <c r="B44" s="190"/>
      <c r="C44" s="190"/>
      <c r="D44" s="190"/>
      <c r="E44" s="190"/>
      <c r="F44" s="190"/>
      <c r="G44" s="190"/>
      <c r="H44" s="190"/>
      <c r="I44" s="190"/>
      <c r="J44" s="190"/>
      <c r="K44" s="190"/>
      <c r="L44" s="190"/>
      <c r="M44" s="190"/>
      <c r="N44" s="190"/>
    </row>
    <row r="45" spans="1:14" x14ac:dyDescent="0.35">
      <c r="A45" s="190"/>
      <c r="B45" s="190"/>
      <c r="C45" s="190"/>
      <c r="D45" s="190"/>
      <c r="E45" s="190"/>
      <c r="F45" s="190"/>
      <c r="G45" s="190"/>
      <c r="H45" s="190"/>
      <c r="I45" s="190"/>
      <c r="J45" s="190"/>
      <c r="K45" s="190"/>
      <c r="L45" s="190"/>
      <c r="M45" s="190"/>
      <c r="N45" s="190"/>
    </row>
    <row r="46" spans="1:14" x14ac:dyDescent="0.35">
      <c r="A46" s="190"/>
      <c r="B46" s="190"/>
      <c r="C46" s="190"/>
      <c r="D46" s="190"/>
      <c r="E46" s="190"/>
      <c r="F46" s="190"/>
      <c r="G46" s="190"/>
      <c r="H46" s="190"/>
      <c r="I46" s="190"/>
      <c r="J46" s="190"/>
      <c r="K46" s="190"/>
      <c r="L46" s="190"/>
      <c r="M46" s="190"/>
      <c r="N46" s="190"/>
    </row>
  </sheetData>
  <mergeCells count="29">
    <mergeCell ref="O7:S7"/>
    <mergeCell ref="O8:Q8"/>
    <mergeCell ref="O13:Q13"/>
    <mergeCell ref="A28:A33"/>
    <mergeCell ref="O9:Q9"/>
    <mergeCell ref="O10:Q10"/>
    <mergeCell ref="O11:Q11"/>
    <mergeCell ref="A41:A43"/>
    <mergeCell ref="A35:B35"/>
    <mergeCell ref="A36:B36"/>
    <mergeCell ref="A37:B37"/>
    <mergeCell ref="A38:B38"/>
    <mergeCell ref="A39:B39"/>
    <mergeCell ref="A40:B40"/>
    <mergeCell ref="F6:F7"/>
    <mergeCell ref="G6:G7"/>
    <mergeCell ref="A11:B11"/>
    <mergeCell ref="A6:A7"/>
    <mergeCell ref="B6:B7"/>
    <mergeCell ref="C6:C7"/>
    <mergeCell ref="D6:D7"/>
    <mergeCell ref="E6:E7"/>
    <mergeCell ref="A26:B26"/>
    <mergeCell ref="A27:B27"/>
    <mergeCell ref="A20:B20"/>
    <mergeCell ref="A22:B22"/>
    <mergeCell ref="A23:B23"/>
    <mergeCell ref="A24:B24"/>
    <mergeCell ref="A25:B25"/>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DC154"/>
  <sheetViews>
    <sheetView workbookViewId="0">
      <selection activeCell="N22" sqref="N22"/>
    </sheetView>
  </sheetViews>
  <sheetFormatPr baseColWidth="10" defaultColWidth="11.453125" defaultRowHeight="14.5" x14ac:dyDescent="0.35"/>
  <cols>
    <col min="1" max="1" width="13.26953125" customWidth="1"/>
    <col min="2" max="4" width="13.81640625" customWidth="1"/>
    <col min="5" max="6" width="17.7265625" customWidth="1"/>
    <col min="8" max="8" width="99.7265625" customWidth="1"/>
    <col min="9" max="9" width="35.453125" customWidth="1"/>
  </cols>
  <sheetData>
    <row r="1" spans="1:107" ht="15.5" x14ac:dyDescent="0.35">
      <c r="A1" s="172" t="s">
        <v>271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row>
    <row r="2" spans="1:107" x14ac:dyDescent="0.35">
      <c r="A2" s="136"/>
      <c r="B2" s="136"/>
      <c r="C2" s="136"/>
      <c r="D2" s="136"/>
      <c r="E2" s="136"/>
      <c r="F2" s="136"/>
      <c r="G2" s="136"/>
      <c r="H2" s="186" t="s">
        <v>452</v>
      </c>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row>
    <row r="3" spans="1:107" x14ac:dyDescent="0.35">
      <c r="A3" s="507" t="s">
        <v>453</v>
      </c>
      <c r="B3" s="507"/>
      <c r="C3" s="507"/>
      <c r="D3" s="507"/>
      <c r="E3" s="507"/>
      <c r="F3" s="507"/>
      <c r="G3" s="136"/>
      <c r="H3" s="184" t="s">
        <v>454</v>
      </c>
      <c r="I3" s="136"/>
      <c r="J3" s="136"/>
      <c r="K3" s="136"/>
      <c r="L3" s="136"/>
      <c r="M3" s="136"/>
      <c r="N3" s="136"/>
      <c r="O3" s="136"/>
      <c r="P3" s="136"/>
      <c r="Q3" s="136"/>
      <c r="R3" s="136"/>
      <c r="S3" s="136"/>
      <c r="T3" s="136"/>
      <c r="U3" s="136"/>
      <c r="V3" s="136"/>
      <c r="W3" s="136"/>
      <c r="X3" s="136"/>
      <c r="Y3" s="136"/>
      <c r="Z3" s="136"/>
    </row>
    <row r="4" spans="1:107" x14ac:dyDescent="0.35">
      <c r="A4" s="508" t="s">
        <v>455</v>
      </c>
      <c r="B4" s="508"/>
      <c r="C4" s="508"/>
      <c r="D4" s="508"/>
      <c r="E4" s="508"/>
      <c r="F4" s="178">
        <v>5000</v>
      </c>
      <c r="G4" s="136"/>
      <c r="H4" s="185" t="s">
        <v>456</v>
      </c>
      <c r="J4" s="136"/>
      <c r="K4" s="136"/>
      <c r="L4" s="136"/>
      <c r="M4" s="136"/>
      <c r="N4" s="136"/>
      <c r="O4" s="136"/>
      <c r="P4" s="136"/>
      <c r="Q4" s="136"/>
      <c r="R4" s="136"/>
      <c r="S4" s="136"/>
      <c r="T4" s="136"/>
      <c r="U4" s="136"/>
      <c r="V4" s="136"/>
      <c r="W4" s="136"/>
      <c r="X4" s="136"/>
      <c r="Y4" s="136"/>
      <c r="Z4" s="136"/>
    </row>
    <row r="5" spans="1:107" x14ac:dyDescent="0.35">
      <c r="A5" s="508" t="s">
        <v>457</v>
      </c>
      <c r="B5" s="508"/>
      <c r="C5" s="508"/>
      <c r="D5" s="508"/>
      <c r="E5" s="508"/>
      <c r="F5" s="179">
        <v>13500</v>
      </c>
      <c r="G5" s="136"/>
      <c r="H5" s="185" t="s">
        <v>458</v>
      </c>
      <c r="J5" s="136"/>
      <c r="K5" s="136"/>
      <c r="L5" s="136"/>
      <c r="M5" s="136"/>
      <c r="N5" s="136"/>
      <c r="O5" s="136"/>
      <c r="P5" s="136"/>
      <c r="Q5" s="136"/>
      <c r="R5" s="136"/>
      <c r="S5" s="136"/>
      <c r="T5" s="136"/>
      <c r="U5" s="136"/>
      <c r="V5" s="136"/>
      <c r="W5" s="136"/>
      <c r="X5" s="136"/>
      <c r="Y5" s="136"/>
      <c r="Z5" s="136"/>
    </row>
    <row r="6" spans="1:107" ht="51.75" customHeight="1" x14ac:dyDescent="0.35">
      <c r="A6" s="129" t="s">
        <v>459</v>
      </c>
      <c r="B6" s="129" t="s">
        <v>460</v>
      </c>
      <c r="C6" s="129" t="s">
        <v>461</v>
      </c>
      <c r="D6" s="129" t="s">
        <v>462</v>
      </c>
      <c r="E6" s="129" t="s">
        <v>463</v>
      </c>
      <c r="F6" s="129" t="s">
        <v>464</v>
      </c>
      <c r="G6" s="136"/>
      <c r="H6" s="185" t="s">
        <v>465</v>
      </c>
      <c r="J6" s="136"/>
      <c r="K6" s="136"/>
      <c r="L6" s="136"/>
      <c r="M6" s="136"/>
      <c r="N6" s="136"/>
      <c r="O6" s="136"/>
      <c r="P6" s="136"/>
      <c r="Q6" s="136"/>
      <c r="R6" s="136"/>
      <c r="S6" s="136"/>
      <c r="T6" s="136"/>
      <c r="U6" s="136"/>
      <c r="V6" s="136"/>
      <c r="W6" s="136"/>
      <c r="X6" s="136"/>
      <c r="Y6" s="136"/>
      <c r="Z6" s="136"/>
    </row>
    <row r="7" spans="1:107" ht="21.75" customHeight="1" x14ac:dyDescent="0.35">
      <c r="A7" s="509" t="s">
        <v>466</v>
      </c>
      <c r="B7" s="510">
        <v>0.6</v>
      </c>
      <c r="C7" s="511">
        <v>3000</v>
      </c>
      <c r="D7" s="180"/>
      <c r="E7" s="181" t="s">
        <v>467</v>
      </c>
      <c r="F7" s="182">
        <v>0.8</v>
      </c>
      <c r="G7" s="136"/>
      <c r="H7" s="185" t="s">
        <v>468</v>
      </c>
      <c r="J7" s="136"/>
      <c r="K7" s="136"/>
      <c r="L7" s="136"/>
      <c r="M7" s="136"/>
      <c r="N7" s="136"/>
      <c r="O7" s="136"/>
      <c r="P7" s="136"/>
      <c r="Q7" s="136"/>
      <c r="R7" s="136"/>
      <c r="S7" s="136"/>
      <c r="T7" s="136"/>
      <c r="U7" s="136"/>
      <c r="V7" s="136"/>
      <c r="W7" s="136"/>
      <c r="X7" s="136"/>
      <c r="Y7" s="136"/>
      <c r="Z7" s="136"/>
    </row>
    <row r="8" spans="1:107" x14ac:dyDescent="0.35">
      <c r="A8" s="509"/>
      <c r="B8" s="510"/>
      <c r="C8" s="511"/>
      <c r="D8" s="180"/>
      <c r="E8" s="181" t="s">
        <v>469</v>
      </c>
      <c r="F8" s="182">
        <v>0.2</v>
      </c>
      <c r="G8" s="136"/>
      <c r="H8" s="185" t="s">
        <v>470</v>
      </c>
      <c r="J8" s="136"/>
      <c r="K8" s="136"/>
      <c r="L8" s="136"/>
      <c r="M8" s="136"/>
      <c r="N8" s="136"/>
      <c r="O8" s="136"/>
      <c r="P8" s="136"/>
      <c r="Q8" s="136"/>
      <c r="R8" s="136"/>
      <c r="S8" s="136"/>
      <c r="T8" s="136"/>
      <c r="U8" s="136"/>
      <c r="V8" s="136"/>
      <c r="W8" s="136"/>
      <c r="X8" s="136"/>
      <c r="Y8" s="136"/>
      <c r="Z8" s="136"/>
    </row>
    <row r="9" spans="1:107" x14ac:dyDescent="0.35">
      <c r="A9" s="509" t="s">
        <v>471</v>
      </c>
      <c r="B9" s="512">
        <v>0.4</v>
      </c>
      <c r="C9" s="509">
        <v>2000</v>
      </c>
      <c r="D9" s="181"/>
      <c r="E9" s="181" t="s">
        <v>467</v>
      </c>
      <c r="F9" s="182">
        <v>0.75</v>
      </c>
      <c r="G9" s="136"/>
      <c r="H9" s="185" t="s">
        <v>472</v>
      </c>
      <c r="J9" s="136"/>
      <c r="K9" s="136"/>
      <c r="L9" s="136"/>
      <c r="M9" s="136"/>
      <c r="N9" s="136"/>
      <c r="O9" s="136"/>
      <c r="P9" s="136"/>
      <c r="Q9" s="136"/>
      <c r="R9" s="136"/>
      <c r="S9" s="136"/>
      <c r="T9" s="136"/>
      <c r="U9" s="136"/>
      <c r="V9" s="136"/>
      <c r="W9" s="136"/>
      <c r="X9" s="136"/>
      <c r="Y9" s="136"/>
      <c r="Z9" s="136"/>
    </row>
    <row r="10" spans="1:107" ht="24" customHeight="1" x14ac:dyDescent="0.35">
      <c r="A10" s="509"/>
      <c r="B10" s="512"/>
      <c r="C10" s="509"/>
      <c r="D10" s="181"/>
      <c r="E10" s="181" t="s">
        <v>469</v>
      </c>
      <c r="F10" s="182">
        <v>0.25</v>
      </c>
      <c r="G10" s="136"/>
      <c r="H10" s="185" t="s">
        <v>473</v>
      </c>
      <c r="J10" s="136"/>
      <c r="K10" s="136"/>
      <c r="L10" s="136"/>
      <c r="M10" s="136"/>
      <c r="N10" s="136"/>
      <c r="O10" s="136"/>
      <c r="P10" s="136"/>
      <c r="Q10" s="136"/>
      <c r="R10" s="136"/>
      <c r="S10" s="136"/>
      <c r="T10" s="136"/>
      <c r="U10" s="136"/>
      <c r="V10" s="136"/>
      <c r="W10" s="136"/>
      <c r="X10" s="136"/>
      <c r="Y10" s="136"/>
      <c r="Z10" s="136"/>
    </row>
    <row r="11" spans="1:107" ht="15" thickBot="1" x14ac:dyDescent="0.4">
      <c r="A11" s="195" t="s">
        <v>401</v>
      </c>
      <c r="B11" s="195"/>
      <c r="C11" s="195"/>
      <c r="D11" s="195"/>
      <c r="E11" s="195"/>
      <c r="F11" s="195"/>
      <c r="G11" s="136"/>
      <c r="H11" s="185" t="s">
        <v>474</v>
      </c>
      <c r="J11" s="136"/>
      <c r="K11" s="136"/>
      <c r="L11" s="136"/>
      <c r="M11" s="136"/>
      <c r="N11" s="136"/>
      <c r="O11" s="136"/>
      <c r="P11" s="136"/>
      <c r="Q11" s="136"/>
      <c r="R11" s="136"/>
      <c r="S11" s="136"/>
      <c r="T11" s="136"/>
      <c r="U11" s="136"/>
      <c r="V11" s="136"/>
      <c r="W11" s="136"/>
      <c r="X11" s="136"/>
      <c r="Y11" s="136"/>
      <c r="Z11" s="136"/>
    </row>
    <row r="12" spans="1:107" ht="33.75" customHeight="1" thickBot="1" x14ac:dyDescent="0.4">
      <c r="A12" s="505" t="s">
        <v>475</v>
      </c>
      <c r="B12" s="506"/>
      <c r="C12" s="506"/>
      <c r="D12" s="506"/>
      <c r="E12" s="506"/>
      <c r="F12" s="196" t="s">
        <v>476</v>
      </c>
      <c r="G12" s="136"/>
      <c r="H12" s="185" t="s">
        <v>477</v>
      </c>
      <c r="J12" s="136"/>
      <c r="K12" s="136"/>
      <c r="L12" s="136"/>
      <c r="M12" s="136"/>
      <c r="N12" s="136"/>
      <c r="O12" s="136"/>
      <c r="P12" s="136"/>
      <c r="Q12" s="136"/>
      <c r="R12" s="136"/>
      <c r="S12" s="136"/>
      <c r="T12" s="136"/>
      <c r="U12" s="136"/>
      <c r="V12" s="136"/>
      <c r="W12" s="136"/>
      <c r="X12" s="136"/>
      <c r="Y12" s="136"/>
      <c r="Z12" s="136"/>
    </row>
    <row r="13" spans="1:107" ht="31.5" customHeight="1" thickBot="1" x14ac:dyDescent="0.4">
      <c r="A13" s="505" t="s">
        <v>478</v>
      </c>
      <c r="B13" s="506"/>
      <c r="C13" s="506"/>
      <c r="D13" s="506"/>
      <c r="E13" s="506"/>
      <c r="F13" s="196" t="s">
        <v>476</v>
      </c>
      <c r="G13" s="136"/>
      <c r="H13" s="185" t="s">
        <v>479</v>
      </c>
      <c r="J13" s="136"/>
      <c r="K13" s="136"/>
      <c r="L13" s="136"/>
      <c r="M13" s="136"/>
      <c r="N13" s="136"/>
      <c r="O13" s="136"/>
      <c r="P13" s="136"/>
      <c r="Q13" s="136"/>
      <c r="R13" s="136"/>
      <c r="S13" s="136"/>
      <c r="T13" s="136"/>
      <c r="U13" s="136"/>
      <c r="V13" s="136"/>
      <c r="W13" s="136"/>
      <c r="X13" s="136"/>
      <c r="Y13" s="136"/>
      <c r="Z13" s="136"/>
    </row>
    <row r="14" spans="1:107" ht="15.75" customHeight="1" x14ac:dyDescent="0.35">
      <c r="A14" s="136"/>
      <c r="B14" s="136"/>
      <c r="C14" s="136"/>
      <c r="D14" s="136"/>
      <c r="E14" s="136"/>
      <c r="F14" s="136"/>
      <c r="G14" s="136"/>
      <c r="H14" s="185" t="s">
        <v>480</v>
      </c>
      <c r="J14" s="136"/>
      <c r="K14" s="136"/>
      <c r="L14" s="136"/>
      <c r="M14" s="136"/>
      <c r="N14" s="136"/>
      <c r="O14" s="136"/>
      <c r="P14" s="136"/>
      <c r="Q14" s="136"/>
      <c r="R14" s="136"/>
      <c r="S14" s="136"/>
      <c r="T14" s="136"/>
      <c r="U14" s="136"/>
      <c r="V14" s="136"/>
      <c r="W14" s="136"/>
      <c r="X14" s="136"/>
      <c r="Y14" s="136"/>
      <c r="Z14" s="136"/>
    </row>
    <row r="15" spans="1:107" x14ac:dyDescent="0.35">
      <c r="A15" s="136"/>
      <c r="B15" s="136"/>
      <c r="C15" s="136"/>
      <c r="D15" s="136"/>
      <c r="E15" s="136"/>
      <c r="F15" s="136"/>
      <c r="G15" s="136"/>
      <c r="H15" s="185" t="s">
        <v>481</v>
      </c>
      <c r="J15" s="136"/>
      <c r="K15" s="136"/>
      <c r="L15" s="136"/>
      <c r="M15" s="136"/>
      <c r="N15" s="136"/>
      <c r="O15" s="136"/>
      <c r="P15" s="136"/>
      <c r="Q15" s="136"/>
      <c r="R15" s="136"/>
      <c r="S15" s="136"/>
      <c r="T15" s="136"/>
      <c r="U15" s="136"/>
      <c r="V15" s="136"/>
      <c r="W15" s="136"/>
      <c r="X15" s="136"/>
      <c r="Y15" s="136"/>
      <c r="Z15" s="136"/>
    </row>
    <row r="16" spans="1:107" x14ac:dyDescent="0.35">
      <c r="A16" s="136"/>
      <c r="B16" s="136"/>
      <c r="C16" s="136"/>
      <c r="D16" s="136"/>
      <c r="E16" s="136"/>
      <c r="F16" s="136"/>
      <c r="G16" s="136"/>
      <c r="H16" s="185" t="s">
        <v>482</v>
      </c>
      <c r="J16" s="136"/>
      <c r="K16" s="136"/>
      <c r="L16" s="136"/>
      <c r="M16" s="136"/>
      <c r="N16" s="136"/>
      <c r="O16" s="136"/>
      <c r="P16" s="136"/>
      <c r="Q16" s="136"/>
      <c r="R16" s="136"/>
      <c r="S16" s="136"/>
      <c r="T16" s="136"/>
      <c r="U16" s="136"/>
      <c r="V16" s="136"/>
      <c r="W16" s="136"/>
      <c r="X16" s="136"/>
      <c r="Y16" s="136"/>
      <c r="Z16" s="136"/>
    </row>
    <row r="17" spans="1:26" x14ac:dyDescent="0.35">
      <c r="A17" s="136"/>
      <c r="B17" s="136"/>
      <c r="C17" s="136"/>
      <c r="D17" s="136"/>
      <c r="E17" s="136"/>
      <c r="F17" s="136"/>
      <c r="G17" s="136"/>
      <c r="H17" s="185" t="s">
        <v>483</v>
      </c>
      <c r="J17" s="136"/>
      <c r="K17" s="136"/>
      <c r="L17" s="136"/>
      <c r="M17" s="136"/>
      <c r="N17" s="136"/>
      <c r="O17" s="136"/>
      <c r="P17" s="136"/>
      <c r="Q17" s="136"/>
      <c r="R17" s="136"/>
      <c r="S17" s="136"/>
      <c r="T17" s="136"/>
      <c r="U17" s="136"/>
      <c r="V17" s="136"/>
      <c r="W17" s="136"/>
      <c r="X17" s="136"/>
      <c r="Y17" s="136"/>
      <c r="Z17" s="136"/>
    </row>
    <row r="18" spans="1:26" x14ac:dyDescent="0.3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x14ac:dyDescent="0.35">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x14ac:dyDescent="0.3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x14ac:dyDescent="0.35">
      <c r="A21" s="136"/>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x14ac:dyDescent="0.3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x14ac:dyDescent="0.35">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x14ac:dyDescent="0.35">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x14ac:dyDescent="0.35">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row>
    <row r="26" spans="1:26" x14ac:dyDescent="0.35">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x14ac:dyDescent="0.35">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x14ac:dyDescent="0.35">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x14ac:dyDescent="0.35">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x14ac:dyDescent="0.35">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row>
    <row r="31" spans="1:26" x14ac:dyDescent="0.3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x14ac:dyDescent="0.35">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x14ac:dyDescent="0.35">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x14ac:dyDescent="0.35">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x14ac:dyDescent="0.3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x14ac:dyDescent="0.3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x14ac:dyDescent="0.35">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x14ac:dyDescent="0.35">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x14ac:dyDescent="0.35">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x14ac:dyDescent="0.35">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x14ac:dyDescent="0.35">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x14ac:dyDescent="0.35">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x14ac:dyDescent="0.35">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x14ac:dyDescent="0.35">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x14ac:dyDescent="0.35">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x14ac:dyDescent="0.35">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x14ac:dyDescent="0.35">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x14ac:dyDescent="0.35">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x14ac:dyDescent="0.35">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x14ac:dyDescent="0.35">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x14ac:dyDescent="0.35">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x14ac:dyDescent="0.35">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x14ac:dyDescent="0.35">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x14ac:dyDescent="0.35">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x14ac:dyDescent="0.35">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x14ac:dyDescent="0.35">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x14ac:dyDescent="0.35">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x14ac:dyDescent="0.35">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x14ac:dyDescent="0.35">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x14ac:dyDescent="0.35">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x14ac:dyDescent="0.35">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x14ac:dyDescent="0.35">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x14ac:dyDescent="0.35">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x14ac:dyDescent="0.35">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x14ac:dyDescent="0.35">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x14ac:dyDescent="0.3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x14ac:dyDescent="0.3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x14ac:dyDescent="0.35">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x14ac:dyDescent="0.35">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x14ac:dyDescent="0.3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x14ac:dyDescent="0.35">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x14ac:dyDescent="0.35">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x14ac:dyDescent="0.35">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x14ac:dyDescent="0.35">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x14ac:dyDescent="0.35">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x14ac:dyDescent="0.3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x14ac:dyDescent="0.35">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x14ac:dyDescent="0.35">
      <c r="G78" s="136"/>
      <c r="H78" s="136"/>
      <c r="I78" s="136"/>
      <c r="J78" s="136"/>
      <c r="K78" s="136"/>
      <c r="L78" s="136"/>
      <c r="M78" s="136"/>
      <c r="N78" s="136"/>
      <c r="O78" s="136"/>
      <c r="P78" s="136"/>
      <c r="Q78" s="136"/>
      <c r="R78" s="136"/>
      <c r="S78" s="136"/>
      <c r="T78" s="136"/>
      <c r="U78" s="136"/>
      <c r="V78" s="136"/>
      <c r="W78" s="136"/>
      <c r="X78" s="136"/>
      <c r="Y78" s="136"/>
      <c r="Z78" s="136"/>
    </row>
    <row r="79" spans="1:26" x14ac:dyDescent="0.35">
      <c r="G79" s="136"/>
      <c r="H79" s="136"/>
      <c r="I79" s="136"/>
      <c r="J79" s="136"/>
      <c r="K79" s="136"/>
      <c r="L79" s="136"/>
      <c r="M79" s="136"/>
      <c r="N79" s="136"/>
      <c r="O79" s="136"/>
      <c r="P79" s="136"/>
      <c r="Q79" s="136"/>
      <c r="R79" s="136"/>
      <c r="S79" s="136"/>
      <c r="T79" s="136"/>
      <c r="U79" s="136"/>
      <c r="V79" s="136"/>
      <c r="W79" s="136"/>
      <c r="X79" s="136"/>
      <c r="Y79" s="136"/>
      <c r="Z79" s="136"/>
    </row>
    <row r="80" spans="1:26" x14ac:dyDescent="0.35">
      <c r="G80" s="136"/>
      <c r="H80" s="136"/>
      <c r="I80" s="136"/>
      <c r="J80" s="136"/>
      <c r="K80" s="136"/>
      <c r="L80" s="136"/>
      <c r="M80" s="136"/>
      <c r="N80" s="136"/>
      <c r="O80" s="136"/>
      <c r="P80" s="136"/>
      <c r="Q80" s="136"/>
      <c r="R80" s="136"/>
      <c r="S80" s="136"/>
      <c r="T80" s="136"/>
      <c r="U80" s="136"/>
      <c r="V80" s="136"/>
      <c r="W80" s="136"/>
      <c r="X80" s="136"/>
      <c r="Y80" s="136"/>
      <c r="Z80" s="136"/>
    </row>
    <row r="81" spans="7:26" x14ac:dyDescent="0.35">
      <c r="G81" s="136"/>
      <c r="H81" s="136"/>
      <c r="I81" s="136"/>
      <c r="J81" s="136"/>
      <c r="K81" s="136"/>
      <c r="L81" s="136"/>
      <c r="M81" s="136"/>
      <c r="N81" s="136"/>
      <c r="O81" s="136"/>
      <c r="P81" s="136"/>
      <c r="Q81" s="136"/>
      <c r="R81" s="136"/>
      <c r="S81" s="136"/>
      <c r="T81" s="136"/>
      <c r="U81" s="136"/>
      <c r="V81" s="136"/>
      <c r="W81" s="136"/>
      <c r="X81" s="136"/>
      <c r="Y81" s="136"/>
      <c r="Z81" s="136"/>
    </row>
    <row r="82" spans="7:26" x14ac:dyDescent="0.35">
      <c r="G82" s="136"/>
      <c r="H82" s="136"/>
      <c r="I82" s="136"/>
      <c r="J82" s="136"/>
      <c r="K82" s="136"/>
      <c r="L82" s="136"/>
      <c r="M82" s="136"/>
      <c r="N82" s="136"/>
      <c r="O82" s="136"/>
      <c r="P82" s="136"/>
      <c r="Q82" s="136"/>
      <c r="R82" s="136"/>
      <c r="S82" s="136"/>
      <c r="T82" s="136"/>
      <c r="U82" s="136"/>
      <c r="V82" s="136"/>
      <c r="W82" s="136"/>
      <c r="X82" s="136"/>
      <c r="Y82" s="136"/>
      <c r="Z82" s="136"/>
    </row>
    <row r="83" spans="7:26" x14ac:dyDescent="0.35">
      <c r="G83" s="136"/>
      <c r="H83" s="136"/>
      <c r="I83" s="136"/>
      <c r="J83" s="136"/>
      <c r="K83" s="136"/>
      <c r="L83" s="136"/>
      <c r="M83" s="136"/>
      <c r="N83" s="136"/>
      <c r="O83" s="136"/>
      <c r="P83" s="136"/>
      <c r="Q83" s="136"/>
      <c r="R83" s="136"/>
      <c r="S83" s="136"/>
      <c r="T83" s="136"/>
      <c r="U83" s="136"/>
      <c r="V83" s="136"/>
      <c r="W83" s="136"/>
      <c r="X83" s="136"/>
      <c r="Y83" s="136"/>
      <c r="Z83" s="136"/>
    </row>
    <row r="84" spans="7:26" x14ac:dyDescent="0.35">
      <c r="G84" s="136"/>
      <c r="H84" s="136"/>
      <c r="I84" s="136"/>
      <c r="J84" s="136"/>
      <c r="K84" s="136"/>
      <c r="L84" s="136"/>
      <c r="M84" s="136"/>
      <c r="N84" s="136"/>
      <c r="O84" s="136"/>
      <c r="P84" s="136"/>
      <c r="Q84" s="136"/>
      <c r="R84" s="136"/>
      <c r="S84" s="136"/>
      <c r="T84" s="136"/>
      <c r="U84" s="136"/>
      <c r="V84" s="136"/>
      <c r="W84" s="136"/>
      <c r="X84" s="136"/>
      <c r="Y84" s="136"/>
      <c r="Z84" s="136"/>
    </row>
    <row r="85" spans="7:26" x14ac:dyDescent="0.35">
      <c r="G85" s="136"/>
      <c r="H85" s="136"/>
      <c r="I85" s="136"/>
      <c r="J85" s="136"/>
      <c r="K85" s="136"/>
      <c r="L85" s="136"/>
      <c r="M85" s="136"/>
      <c r="N85" s="136"/>
      <c r="O85" s="136"/>
      <c r="P85" s="136"/>
      <c r="Q85" s="136"/>
      <c r="R85" s="136"/>
      <c r="S85" s="136"/>
      <c r="T85" s="136"/>
      <c r="U85" s="136"/>
      <c r="V85" s="136"/>
      <c r="W85" s="136"/>
      <c r="X85" s="136"/>
      <c r="Y85" s="136"/>
      <c r="Z85" s="136"/>
    </row>
    <row r="86" spans="7:26" x14ac:dyDescent="0.35">
      <c r="G86" s="136"/>
      <c r="H86" s="136"/>
      <c r="I86" s="136"/>
      <c r="J86" s="136"/>
      <c r="K86" s="136"/>
      <c r="L86" s="136"/>
      <c r="M86" s="136"/>
      <c r="N86" s="136"/>
      <c r="O86" s="136"/>
      <c r="P86" s="136"/>
      <c r="Q86" s="136"/>
      <c r="R86" s="136"/>
      <c r="S86" s="136"/>
      <c r="T86" s="136"/>
      <c r="U86" s="136"/>
      <c r="V86" s="136"/>
      <c r="W86" s="136"/>
      <c r="X86" s="136"/>
      <c r="Y86" s="136"/>
      <c r="Z86" s="136"/>
    </row>
    <row r="87" spans="7:26" x14ac:dyDescent="0.35">
      <c r="G87" s="136"/>
      <c r="H87" s="136"/>
      <c r="I87" s="136"/>
      <c r="J87" s="136"/>
      <c r="K87" s="136"/>
      <c r="L87" s="136"/>
      <c r="M87" s="136"/>
      <c r="N87" s="136"/>
      <c r="O87" s="136"/>
      <c r="P87" s="136"/>
      <c r="Q87" s="136"/>
      <c r="R87" s="136"/>
      <c r="S87" s="136"/>
      <c r="T87" s="136"/>
      <c r="U87" s="136"/>
      <c r="V87" s="136"/>
      <c r="W87" s="136"/>
      <c r="X87" s="136"/>
      <c r="Y87" s="136"/>
      <c r="Z87" s="136"/>
    </row>
    <row r="88" spans="7:26" x14ac:dyDescent="0.35">
      <c r="G88" s="136"/>
      <c r="H88" s="136"/>
      <c r="I88" s="136"/>
      <c r="J88" s="136"/>
      <c r="K88" s="136"/>
      <c r="L88" s="136"/>
      <c r="M88" s="136"/>
      <c r="N88" s="136"/>
      <c r="O88" s="136"/>
      <c r="P88" s="136"/>
      <c r="Q88" s="136"/>
      <c r="R88" s="136"/>
      <c r="S88" s="136"/>
      <c r="T88" s="136"/>
      <c r="U88" s="136"/>
      <c r="V88" s="136"/>
      <c r="W88" s="136"/>
      <c r="X88" s="136"/>
      <c r="Y88" s="136"/>
      <c r="Z88" s="136"/>
    </row>
    <row r="89" spans="7:26" x14ac:dyDescent="0.35">
      <c r="G89" s="136"/>
      <c r="H89" s="136"/>
      <c r="I89" s="136"/>
      <c r="J89" s="136"/>
      <c r="K89" s="136"/>
      <c r="L89" s="136"/>
      <c r="M89" s="136"/>
      <c r="N89" s="136"/>
      <c r="O89" s="136"/>
      <c r="P89" s="136"/>
      <c r="Q89" s="136"/>
      <c r="R89" s="136"/>
      <c r="S89" s="136"/>
      <c r="T89" s="136"/>
      <c r="U89" s="136"/>
      <c r="V89" s="136"/>
      <c r="W89" s="136"/>
      <c r="X89" s="136"/>
      <c r="Y89" s="136"/>
      <c r="Z89" s="136"/>
    </row>
    <row r="90" spans="7:26" x14ac:dyDescent="0.35">
      <c r="G90" s="136"/>
      <c r="H90" s="136"/>
      <c r="I90" s="136"/>
      <c r="J90" s="136"/>
      <c r="K90" s="136"/>
      <c r="L90" s="136"/>
      <c r="M90" s="136"/>
      <c r="N90" s="136"/>
      <c r="O90" s="136"/>
      <c r="P90" s="136"/>
      <c r="Q90" s="136"/>
      <c r="R90" s="136"/>
      <c r="S90" s="136"/>
      <c r="T90" s="136"/>
      <c r="U90" s="136"/>
      <c r="V90" s="136"/>
      <c r="W90" s="136"/>
      <c r="X90" s="136"/>
      <c r="Y90" s="136"/>
      <c r="Z90" s="136"/>
    </row>
    <row r="91" spans="7:26" x14ac:dyDescent="0.35">
      <c r="G91" s="136"/>
      <c r="H91" s="136"/>
      <c r="I91" s="136"/>
      <c r="J91" s="136"/>
      <c r="K91" s="136"/>
      <c r="L91" s="136"/>
      <c r="M91" s="136"/>
      <c r="N91" s="136"/>
      <c r="O91" s="136"/>
      <c r="P91" s="136"/>
      <c r="Q91" s="136"/>
      <c r="R91" s="136"/>
      <c r="S91" s="136"/>
      <c r="T91" s="136"/>
      <c r="U91" s="136"/>
      <c r="V91" s="136"/>
      <c r="W91" s="136"/>
      <c r="X91" s="136"/>
      <c r="Y91" s="136"/>
      <c r="Z91" s="136"/>
    </row>
    <row r="92" spans="7:26" x14ac:dyDescent="0.35">
      <c r="G92" s="136"/>
      <c r="H92" s="136"/>
      <c r="I92" s="136"/>
      <c r="J92" s="136"/>
      <c r="K92" s="136"/>
      <c r="L92" s="136"/>
      <c r="M92" s="136"/>
      <c r="N92" s="136"/>
      <c r="O92" s="136"/>
      <c r="P92" s="136"/>
      <c r="Q92" s="136"/>
      <c r="R92" s="136"/>
      <c r="S92" s="136"/>
      <c r="T92" s="136"/>
      <c r="U92" s="136"/>
      <c r="V92" s="136"/>
      <c r="W92" s="136"/>
      <c r="X92" s="136"/>
      <c r="Y92" s="136"/>
      <c r="Z92" s="136"/>
    </row>
    <row r="93" spans="7:26" x14ac:dyDescent="0.35">
      <c r="G93" s="136"/>
      <c r="H93" s="136"/>
      <c r="I93" s="136"/>
      <c r="J93" s="136"/>
      <c r="K93" s="136"/>
      <c r="L93" s="136"/>
      <c r="M93" s="136"/>
      <c r="N93" s="136"/>
      <c r="O93" s="136"/>
      <c r="P93" s="136"/>
      <c r="Q93" s="136"/>
      <c r="R93" s="136"/>
      <c r="S93" s="136"/>
      <c r="T93" s="136"/>
      <c r="U93" s="136"/>
      <c r="V93" s="136"/>
      <c r="W93" s="136"/>
      <c r="X93" s="136"/>
      <c r="Y93" s="136"/>
      <c r="Z93" s="136"/>
    </row>
    <row r="94" spans="7:26" x14ac:dyDescent="0.35">
      <c r="G94" s="136"/>
      <c r="H94" s="136"/>
      <c r="I94" s="136"/>
      <c r="J94" s="136"/>
      <c r="K94" s="136"/>
      <c r="L94" s="136"/>
      <c r="M94" s="136"/>
      <c r="N94" s="136"/>
      <c r="O94" s="136"/>
      <c r="P94" s="136"/>
      <c r="Q94" s="136"/>
      <c r="R94" s="136"/>
      <c r="S94" s="136"/>
      <c r="T94" s="136"/>
      <c r="U94" s="136"/>
      <c r="V94" s="136"/>
      <c r="W94" s="136"/>
      <c r="X94" s="136"/>
      <c r="Y94" s="136"/>
      <c r="Z94" s="136"/>
    </row>
    <row r="95" spans="7:26" x14ac:dyDescent="0.35">
      <c r="G95" s="136"/>
      <c r="H95" s="136"/>
      <c r="I95" s="136"/>
      <c r="J95" s="136"/>
      <c r="K95" s="136"/>
      <c r="L95" s="136"/>
      <c r="M95" s="136"/>
      <c r="N95" s="136"/>
      <c r="O95" s="136"/>
      <c r="P95" s="136"/>
      <c r="Q95" s="136"/>
      <c r="R95" s="136"/>
      <c r="S95" s="136"/>
      <c r="T95" s="136"/>
      <c r="U95" s="136"/>
      <c r="V95" s="136"/>
      <c r="W95" s="136"/>
      <c r="X95" s="136"/>
      <c r="Y95" s="136"/>
      <c r="Z95" s="136"/>
    </row>
    <row r="96" spans="7:26" x14ac:dyDescent="0.35">
      <c r="G96" s="136"/>
      <c r="H96" s="136"/>
      <c r="I96" s="136"/>
      <c r="J96" s="136"/>
      <c r="K96" s="136"/>
      <c r="L96" s="136"/>
      <c r="M96" s="136"/>
      <c r="N96" s="136"/>
      <c r="O96" s="136"/>
      <c r="P96" s="136"/>
      <c r="Q96" s="136"/>
      <c r="R96" s="136"/>
      <c r="S96" s="136"/>
      <c r="T96" s="136"/>
      <c r="U96" s="136"/>
      <c r="V96" s="136"/>
      <c r="W96" s="136"/>
      <c r="X96" s="136"/>
      <c r="Y96" s="136"/>
      <c r="Z96" s="136"/>
    </row>
    <row r="97" spans="7:26" x14ac:dyDescent="0.35">
      <c r="G97" s="136"/>
      <c r="H97" s="136"/>
      <c r="I97" s="136"/>
      <c r="J97" s="136"/>
      <c r="K97" s="136"/>
      <c r="L97" s="136"/>
      <c r="M97" s="136"/>
      <c r="N97" s="136"/>
      <c r="O97" s="136"/>
      <c r="P97" s="136"/>
      <c r="Q97" s="136"/>
      <c r="R97" s="136"/>
      <c r="S97" s="136"/>
      <c r="T97" s="136"/>
      <c r="U97" s="136"/>
      <c r="V97" s="136"/>
      <c r="W97" s="136"/>
      <c r="X97" s="136"/>
      <c r="Y97" s="136"/>
      <c r="Z97" s="136"/>
    </row>
    <row r="98" spans="7:26" x14ac:dyDescent="0.35">
      <c r="G98" s="136"/>
      <c r="H98" s="136"/>
      <c r="I98" s="136"/>
      <c r="J98" s="136"/>
      <c r="K98" s="136"/>
      <c r="L98" s="136"/>
      <c r="M98" s="136"/>
      <c r="N98" s="136"/>
      <c r="O98" s="136"/>
      <c r="P98" s="136"/>
      <c r="Q98" s="136"/>
      <c r="R98" s="136"/>
      <c r="S98" s="136"/>
      <c r="T98" s="136"/>
      <c r="U98" s="136"/>
      <c r="V98" s="136"/>
      <c r="W98" s="136"/>
      <c r="X98" s="136"/>
      <c r="Y98" s="136"/>
      <c r="Z98" s="136"/>
    </row>
    <row r="99" spans="7:26" x14ac:dyDescent="0.35">
      <c r="G99" s="136"/>
      <c r="H99" s="136"/>
      <c r="I99" s="136"/>
      <c r="J99" s="136"/>
      <c r="K99" s="136"/>
      <c r="L99" s="136"/>
      <c r="M99" s="136"/>
      <c r="N99" s="136"/>
      <c r="O99" s="136"/>
      <c r="P99" s="136"/>
      <c r="Q99" s="136"/>
      <c r="R99" s="136"/>
      <c r="S99" s="136"/>
      <c r="T99" s="136"/>
      <c r="U99" s="136"/>
      <c r="V99" s="136"/>
      <c r="W99" s="136"/>
      <c r="X99" s="136"/>
      <c r="Y99" s="136"/>
      <c r="Z99" s="136"/>
    </row>
    <row r="100" spans="7:26" x14ac:dyDescent="0.35">
      <c r="G100" s="136"/>
      <c r="H100" s="136"/>
      <c r="I100" s="136"/>
      <c r="J100" s="136"/>
      <c r="K100" s="136"/>
      <c r="L100" s="136"/>
      <c r="M100" s="136"/>
      <c r="N100" s="136"/>
      <c r="O100" s="136"/>
      <c r="P100" s="136"/>
      <c r="Q100" s="136"/>
      <c r="R100" s="136"/>
      <c r="S100" s="136"/>
      <c r="T100" s="136"/>
      <c r="U100" s="136"/>
      <c r="V100" s="136"/>
      <c r="W100" s="136"/>
      <c r="X100" s="136"/>
      <c r="Y100" s="136"/>
      <c r="Z100" s="136"/>
    </row>
    <row r="101" spans="7:26" x14ac:dyDescent="0.35">
      <c r="G101" s="136"/>
      <c r="H101" s="136"/>
      <c r="I101" s="136"/>
      <c r="J101" s="136"/>
      <c r="K101" s="136"/>
      <c r="L101" s="136"/>
      <c r="M101" s="136"/>
      <c r="N101" s="136"/>
      <c r="O101" s="136"/>
      <c r="P101" s="136"/>
      <c r="Q101" s="136"/>
      <c r="R101" s="136"/>
      <c r="S101" s="136"/>
      <c r="T101" s="136"/>
      <c r="U101" s="136"/>
      <c r="V101" s="136"/>
      <c r="W101" s="136"/>
      <c r="X101" s="136"/>
      <c r="Y101" s="136"/>
      <c r="Z101" s="136"/>
    </row>
    <row r="102" spans="7:26" x14ac:dyDescent="0.35">
      <c r="G102" s="136"/>
      <c r="H102" s="136"/>
      <c r="I102" s="136"/>
      <c r="J102" s="136"/>
      <c r="K102" s="136"/>
      <c r="L102" s="136"/>
      <c r="M102" s="136"/>
      <c r="N102" s="136"/>
      <c r="O102" s="136"/>
      <c r="P102" s="136"/>
      <c r="Q102" s="136"/>
      <c r="R102" s="136"/>
      <c r="S102" s="136"/>
      <c r="T102" s="136"/>
      <c r="U102" s="136"/>
      <c r="V102" s="136"/>
      <c r="W102" s="136"/>
      <c r="X102" s="136"/>
      <c r="Y102" s="136"/>
      <c r="Z102" s="136"/>
    </row>
    <row r="103" spans="7:26" x14ac:dyDescent="0.35">
      <c r="G103" s="136"/>
      <c r="H103" s="136"/>
      <c r="I103" s="136"/>
      <c r="J103" s="136"/>
      <c r="K103" s="136"/>
      <c r="L103" s="136"/>
      <c r="M103" s="136"/>
      <c r="N103" s="136"/>
      <c r="O103" s="136"/>
      <c r="P103" s="136"/>
      <c r="Q103" s="136"/>
      <c r="R103" s="136"/>
      <c r="S103" s="136"/>
      <c r="T103" s="136"/>
      <c r="U103" s="136"/>
      <c r="V103" s="136"/>
      <c r="W103" s="136"/>
      <c r="X103" s="136"/>
      <c r="Y103" s="136"/>
      <c r="Z103" s="136"/>
    </row>
    <row r="104" spans="7:26" x14ac:dyDescent="0.35">
      <c r="G104" s="136"/>
      <c r="H104" s="136"/>
      <c r="I104" s="136"/>
      <c r="J104" s="136"/>
      <c r="K104" s="136"/>
      <c r="L104" s="136"/>
      <c r="M104" s="136"/>
      <c r="N104" s="136"/>
      <c r="O104" s="136"/>
      <c r="P104" s="136"/>
      <c r="Q104" s="136"/>
      <c r="R104" s="136"/>
      <c r="S104" s="136"/>
      <c r="T104" s="136"/>
      <c r="U104" s="136"/>
      <c r="V104" s="136"/>
      <c r="W104" s="136"/>
      <c r="X104" s="136"/>
      <c r="Y104" s="136"/>
      <c r="Z104" s="136"/>
    </row>
    <row r="105" spans="7:26" x14ac:dyDescent="0.35">
      <c r="G105" s="136"/>
      <c r="H105" s="136"/>
      <c r="I105" s="136"/>
      <c r="J105" s="136"/>
      <c r="K105" s="136"/>
      <c r="L105" s="136"/>
      <c r="M105" s="136"/>
      <c r="N105" s="136"/>
      <c r="O105" s="136"/>
      <c r="P105" s="136"/>
      <c r="Q105" s="136"/>
      <c r="R105" s="136"/>
      <c r="S105" s="136"/>
      <c r="T105" s="136"/>
      <c r="U105" s="136"/>
      <c r="V105" s="136"/>
      <c r="W105" s="136"/>
      <c r="X105" s="136"/>
      <c r="Y105" s="136"/>
      <c r="Z105" s="136"/>
    </row>
    <row r="106" spans="7:26" x14ac:dyDescent="0.35">
      <c r="G106" s="136"/>
      <c r="H106" s="136"/>
      <c r="I106" s="136"/>
      <c r="J106" s="136"/>
      <c r="K106" s="136"/>
      <c r="L106" s="136"/>
      <c r="M106" s="136"/>
      <c r="N106" s="136"/>
      <c r="O106" s="136"/>
      <c r="P106" s="136"/>
      <c r="Q106" s="136"/>
      <c r="R106" s="136"/>
      <c r="S106" s="136"/>
      <c r="T106" s="136"/>
      <c r="U106" s="136"/>
      <c r="V106" s="136"/>
      <c r="W106" s="136"/>
      <c r="X106" s="136"/>
      <c r="Y106" s="136"/>
      <c r="Z106" s="136"/>
    </row>
    <row r="107" spans="7:26" x14ac:dyDescent="0.35">
      <c r="G107" s="136"/>
      <c r="H107" s="136"/>
      <c r="I107" s="136"/>
      <c r="J107" s="136"/>
      <c r="K107" s="136"/>
      <c r="L107" s="136"/>
      <c r="M107" s="136"/>
      <c r="N107" s="136"/>
      <c r="O107" s="136"/>
      <c r="P107" s="136"/>
      <c r="Q107" s="136"/>
      <c r="R107" s="136"/>
      <c r="S107" s="136"/>
      <c r="T107" s="136"/>
      <c r="U107" s="136"/>
      <c r="V107" s="136"/>
      <c r="W107" s="136"/>
      <c r="X107" s="136"/>
      <c r="Y107" s="136"/>
      <c r="Z107" s="136"/>
    </row>
    <row r="108" spans="7:26" x14ac:dyDescent="0.35">
      <c r="G108" s="136"/>
      <c r="H108" s="136"/>
      <c r="I108" s="136"/>
      <c r="J108" s="136"/>
      <c r="K108" s="136"/>
      <c r="L108" s="136"/>
      <c r="M108" s="136"/>
      <c r="N108" s="136"/>
      <c r="O108" s="136"/>
      <c r="P108" s="136"/>
      <c r="Q108" s="136"/>
      <c r="R108" s="136"/>
      <c r="S108" s="136"/>
      <c r="T108" s="136"/>
      <c r="U108" s="136"/>
      <c r="V108" s="136"/>
      <c r="W108" s="136"/>
      <c r="X108" s="136"/>
      <c r="Y108" s="136"/>
      <c r="Z108" s="136"/>
    </row>
    <row r="109" spans="7:26" x14ac:dyDescent="0.35">
      <c r="G109" s="136"/>
      <c r="H109" s="136"/>
      <c r="I109" s="136"/>
      <c r="J109" s="136"/>
      <c r="K109" s="136"/>
      <c r="L109" s="136"/>
      <c r="M109" s="136"/>
      <c r="N109" s="136"/>
      <c r="O109" s="136"/>
      <c r="P109" s="136"/>
      <c r="Q109" s="136"/>
      <c r="R109" s="136"/>
      <c r="S109" s="136"/>
      <c r="T109" s="136"/>
      <c r="U109" s="136"/>
      <c r="V109" s="136"/>
      <c r="W109" s="136"/>
      <c r="X109" s="136"/>
      <c r="Y109" s="136"/>
      <c r="Z109" s="136"/>
    </row>
    <row r="110" spans="7:26" x14ac:dyDescent="0.35">
      <c r="G110" s="136"/>
      <c r="H110" s="136"/>
      <c r="I110" s="136"/>
      <c r="J110" s="136"/>
      <c r="K110" s="136"/>
      <c r="L110" s="136"/>
      <c r="M110" s="136"/>
      <c r="N110" s="136"/>
      <c r="O110" s="136"/>
      <c r="P110" s="136"/>
      <c r="Q110" s="136"/>
      <c r="R110" s="136"/>
      <c r="S110" s="136"/>
      <c r="T110" s="136"/>
      <c r="U110" s="136"/>
      <c r="V110" s="136"/>
      <c r="W110" s="136"/>
      <c r="X110" s="136"/>
      <c r="Y110" s="136"/>
      <c r="Z110" s="136"/>
    </row>
    <row r="111" spans="7:26" x14ac:dyDescent="0.35">
      <c r="G111" s="136"/>
      <c r="H111" s="136"/>
      <c r="I111" s="136"/>
      <c r="J111" s="136"/>
      <c r="K111" s="136"/>
      <c r="L111" s="136"/>
      <c r="M111" s="136"/>
      <c r="N111" s="136"/>
      <c r="O111" s="136"/>
      <c r="P111" s="136"/>
      <c r="Q111" s="136"/>
      <c r="R111" s="136"/>
      <c r="S111" s="136"/>
      <c r="T111" s="136"/>
      <c r="U111" s="136"/>
      <c r="V111" s="136"/>
      <c r="W111" s="136"/>
      <c r="X111" s="136"/>
      <c r="Y111" s="136"/>
      <c r="Z111" s="136"/>
    </row>
    <row r="112" spans="7:26" x14ac:dyDescent="0.35">
      <c r="G112" s="136"/>
      <c r="H112" s="136"/>
      <c r="I112" s="136"/>
      <c r="J112" s="136"/>
      <c r="K112" s="136"/>
      <c r="L112" s="136"/>
      <c r="M112" s="136"/>
      <c r="N112" s="136"/>
      <c r="O112" s="136"/>
      <c r="P112" s="136"/>
      <c r="Q112" s="136"/>
      <c r="R112" s="136"/>
      <c r="S112" s="136"/>
      <c r="T112" s="136"/>
      <c r="U112" s="136"/>
      <c r="V112" s="136"/>
      <c r="W112" s="136"/>
      <c r="X112" s="136"/>
      <c r="Y112" s="136"/>
      <c r="Z112" s="136"/>
    </row>
    <row r="113" spans="7:26" x14ac:dyDescent="0.35">
      <c r="G113" s="136"/>
      <c r="H113" s="136"/>
      <c r="I113" s="136"/>
      <c r="J113" s="136"/>
      <c r="K113" s="136"/>
      <c r="L113" s="136"/>
      <c r="M113" s="136"/>
      <c r="N113" s="136"/>
      <c r="O113" s="136"/>
      <c r="P113" s="136"/>
      <c r="Q113" s="136"/>
      <c r="R113" s="136"/>
      <c r="S113" s="136"/>
      <c r="T113" s="136"/>
      <c r="U113" s="136"/>
      <c r="V113" s="136"/>
      <c r="W113" s="136"/>
      <c r="X113" s="136"/>
      <c r="Y113" s="136"/>
      <c r="Z113" s="136"/>
    </row>
    <row r="114" spans="7:26" x14ac:dyDescent="0.35">
      <c r="G114" s="136"/>
      <c r="H114" s="136"/>
      <c r="I114" s="136"/>
      <c r="J114" s="136"/>
      <c r="K114" s="136"/>
      <c r="L114" s="136"/>
      <c r="M114" s="136"/>
      <c r="N114" s="136"/>
      <c r="O114" s="136"/>
      <c r="P114" s="136"/>
      <c r="Q114" s="136"/>
      <c r="R114" s="136"/>
      <c r="S114" s="136"/>
      <c r="T114" s="136"/>
      <c r="U114" s="136"/>
      <c r="V114" s="136"/>
      <c r="W114" s="136"/>
      <c r="X114" s="136"/>
      <c r="Y114" s="136"/>
      <c r="Z114" s="136"/>
    </row>
    <row r="115" spans="7:26" x14ac:dyDescent="0.35">
      <c r="G115" s="136"/>
      <c r="H115" s="136"/>
      <c r="I115" s="136"/>
      <c r="J115" s="136"/>
      <c r="K115" s="136"/>
      <c r="L115" s="136"/>
      <c r="M115" s="136"/>
      <c r="N115" s="136"/>
      <c r="O115" s="136"/>
      <c r="P115" s="136"/>
      <c r="Q115" s="136"/>
      <c r="R115" s="136"/>
      <c r="S115" s="136"/>
      <c r="T115" s="136"/>
      <c r="U115" s="136"/>
      <c r="V115" s="136"/>
      <c r="W115" s="136"/>
      <c r="X115" s="136"/>
      <c r="Y115" s="136"/>
      <c r="Z115" s="136"/>
    </row>
    <row r="116" spans="7:26" x14ac:dyDescent="0.35">
      <c r="G116" s="136"/>
      <c r="H116" s="136"/>
      <c r="I116" s="136"/>
      <c r="J116" s="136"/>
      <c r="K116" s="136"/>
      <c r="L116" s="136"/>
      <c r="M116" s="136"/>
      <c r="N116" s="136"/>
      <c r="O116" s="136"/>
      <c r="P116" s="136"/>
      <c r="Q116" s="136"/>
      <c r="R116" s="136"/>
      <c r="S116" s="136"/>
      <c r="T116" s="136"/>
      <c r="U116" s="136"/>
      <c r="V116" s="136"/>
      <c r="W116" s="136"/>
      <c r="X116" s="136"/>
      <c r="Y116" s="136"/>
      <c r="Z116" s="136"/>
    </row>
    <row r="117" spans="7:26" x14ac:dyDescent="0.35">
      <c r="G117" s="136"/>
      <c r="H117" s="136"/>
      <c r="I117" s="136"/>
      <c r="J117" s="136"/>
      <c r="K117" s="136"/>
      <c r="L117" s="136"/>
      <c r="M117" s="136"/>
      <c r="N117" s="136"/>
      <c r="O117" s="136"/>
      <c r="P117" s="136"/>
      <c r="Q117" s="136"/>
      <c r="R117" s="136"/>
      <c r="S117" s="136"/>
      <c r="T117" s="136"/>
      <c r="U117" s="136"/>
      <c r="V117" s="136"/>
      <c r="W117" s="136"/>
      <c r="X117" s="136"/>
      <c r="Y117" s="136"/>
      <c r="Z117" s="136"/>
    </row>
    <row r="118" spans="7:26" x14ac:dyDescent="0.35">
      <c r="G118" s="136"/>
      <c r="H118" s="136"/>
      <c r="I118" s="136"/>
      <c r="J118" s="136"/>
      <c r="K118" s="136"/>
      <c r="L118" s="136"/>
      <c r="M118" s="136"/>
      <c r="N118" s="136"/>
      <c r="O118" s="136"/>
      <c r="P118" s="136"/>
      <c r="Q118" s="136"/>
      <c r="R118" s="136"/>
      <c r="S118" s="136"/>
      <c r="T118" s="136"/>
      <c r="U118" s="136"/>
      <c r="V118" s="136"/>
      <c r="W118" s="136"/>
      <c r="X118" s="136"/>
      <c r="Y118" s="136"/>
      <c r="Z118" s="136"/>
    </row>
    <row r="119" spans="7:26" x14ac:dyDescent="0.35">
      <c r="G119" s="136"/>
      <c r="H119" s="136"/>
      <c r="I119" s="136"/>
      <c r="J119" s="136"/>
      <c r="K119" s="136"/>
      <c r="L119" s="136"/>
      <c r="M119" s="136"/>
      <c r="N119" s="136"/>
      <c r="O119" s="136"/>
      <c r="P119" s="136"/>
      <c r="Q119" s="136"/>
      <c r="R119" s="136"/>
      <c r="S119" s="136"/>
      <c r="T119" s="136"/>
      <c r="U119" s="136"/>
      <c r="V119" s="136"/>
      <c r="W119" s="136"/>
      <c r="X119" s="136"/>
      <c r="Y119" s="136"/>
      <c r="Z119" s="136"/>
    </row>
    <row r="120" spans="7:26" x14ac:dyDescent="0.35">
      <c r="G120" s="136"/>
      <c r="H120" s="136"/>
      <c r="I120" s="136"/>
      <c r="J120" s="136"/>
      <c r="K120" s="136"/>
      <c r="L120" s="136"/>
      <c r="M120" s="136"/>
      <c r="N120" s="136"/>
      <c r="O120" s="136"/>
      <c r="P120" s="136"/>
      <c r="Q120" s="136"/>
      <c r="R120" s="136"/>
      <c r="S120" s="136"/>
      <c r="T120" s="136"/>
      <c r="U120" s="136"/>
      <c r="V120" s="136"/>
      <c r="W120" s="136"/>
      <c r="X120" s="136"/>
      <c r="Y120" s="136"/>
      <c r="Z120" s="136"/>
    </row>
    <row r="121" spans="7:26" x14ac:dyDescent="0.35">
      <c r="G121" s="136"/>
      <c r="H121" s="136"/>
      <c r="I121" s="136"/>
      <c r="J121" s="136"/>
      <c r="K121" s="136"/>
      <c r="L121" s="136"/>
      <c r="M121" s="136"/>
      <c r="N121" s="136"/>
      <c r="O121" s="136"/>
      <c r="P121" s="136"/>
      <c r="Q121" s="136"/>
      <c r="R121" s="136"/>
      <c r="S121" s="136"/>
      <c r="T121" s="136"/>
      <c r="U121" s="136"/>
      <c r="V121" s="136"/>
      <c r="W121" s="136"/>
      <c r="X121" s="136"/>
      <c r="Y121" s="136"/>
      <c r="Z121" s="136"/>
    </row>
    <row r="122" spans="7:26" x14ac:dyDescent="0.35">
      <c r="G122" s="136"/>
      <c r="H122" s="136"/>
      <c r="I122" s="136"/>
      <c r="J122" s="136"/>
      <c r="K122" s="136"/>
      <c r="L122" s="136"/>
      <c r="M122" s="136"/>
      <c r="N122" s="136"/>
      <c r="O122" s="136"/>
      <c r="P122" s="136"/>
      <c r="Q122" s="136"/>
      <c r="R122" s="136"/>
      <c r="S122" s="136"/>
      <c r="T122" s="136"/>
      <c r="U122" s="136"/>
      <c r="V122" s="136"/>
      <c r="W122" s="136"/>
      <c r="X122" s="136"/>
      <c r="Y122" s="136"/>
      <c r="Z122" s="136"/>
    </row>
    <row r="123" spans="7:26" x14ac:dyDescent="0.35">
      <c r="G123" s="136"/>
      <c r="H123" s="136"/>
      <c r="I123" s="136"/>
      <c r="J123" s="136"/>
      <c r="K123" s="136"/>
      <c r="L123" s="136"/>
      <c r="M123" s="136"/>
      <c r="N123" s="136"/>
      <c r="O123" s="136"/>
      <c r="P123" s="136"/>
      <c r="Q123" s="136"/>
      <c r="R123" s="136"/>
      <c r="S123" s="136"/>
      <c r="T123" s="136"/>
      <c r="U123" s="136"/>
      <c r="V123" s="136"/>
      <c r="W123" s="136"/>
      <c r="X123" s="136"/>
      <c r="Y123" s="136"/>
      <c r="Z123" s="136"/>
    </row>
    <row r="124" spans="7:26" x14ac:dyDescent="0.35">
      <c r="G124" s="136"/>
      <c r="H124" s="136"/>
      <c r="I124" s="136"/>
      <c r="J124" s="136"/>
      <c r="K124" s="136"/>
      <c r="L124" s="136"/>
      <c r="M124" s="136"/>
      <c r="N124" s="136"/>
      <c r="O124" s="136"/>
      <c r="P124" s="136"/>
      <c r="Q124" s="136"/>
      <c r="R124" s="136"/>
      <c r="S124" s="136"/>
      <c r="T124" s="136"/>
      <c r="U124" s="136"/>
      <c r="V124" s="136"/>
      <c r="W124" s="136"/>
      <c r="X124" s="136"/>
      <c r="Y124" s="136"/>
      <c r="Z124" s="136"/>
    </row>
    <row r="125" spans="7:26" x14ac:dyDescent="0.35">
      <c r="G125" s="136"/>
      <c r="H125" s="136"/>
      <c r="I125" s="136"/>
      <c r="J125" s="136"/>
      <c r="K125" s="136"/>
      <c r="L125" s="136"/>
      <c r="M125" s="136"/>
      <c r="N125" s="136"/>
      <c r="O125" s="136"/>
      <c r="P125" s="136"/>
      <c r="Q125" s="136"/>
      <c r="R125" s="136"/>
      <c r="S125" s="136"/>
      <c r="T125" s="136"/>
      <c r="U125" s="136"/>
      <c r="V125" s="136"/>
      <c r="W125" s="136"/>
      <c r="X125" s="136"/>
      <c r="Y125" s="136"/>
      <c r="Z125" s="136"/>
    </row>
    <row r="126" spans="7:26" x14ac:dyDescent="0.35">
      <c r="G126" s="136"/>
      <c r="H126" s="136"/>
      <c r="I126" s="136"/>
      <c r="J126" s="136"/>
      <c r="K126" s="136"/>
      <c r="L126" s="136"/>
      <c r="M126" s="136"/>
      <c r="N126" s="136"/>
      <c r="O126" s="136"/>
      <c r="P126" s="136"/>
      <c r="Q126" s="136"/>
      <c r="R126" s="136"/>
      <c r="S126" s="136"/>
      <c r="T126" s="136"/>
      <c r="U126" s="136"/>
      <c r="V126" s="136"/>
      <c r="W126" s="136"/>
      <c r="X126" s="136"/>
      <c r="Y126" s="136"/>
      <c r="Z126" s="136"/>
    </row>
    <row r="127" spans="7:26" x14ac:dyDescent="0.35">
      <c r="G127" s="136"/>
      <c r="H127" s="136"/>
      <c r="I127" s="136"/>
      <c r="J127" s="136"/>
      <c r="K127" s="136"/>
      <c r="L127" s="136"/>
      <c r="M127" s="136"/>
      <c r="N127" s="136"/>
      <c r="O127" s="136"/>
      <c r="P127" s="136"/>
      <c r="Q127" s="136"/>
      <c r="R127" s="136"/>
      <c r="S127" s="136"/>
      <c r="T127" s="136"/>
      <c r="U127" s="136"/>
      <c r="V127" s="136"/>
      <c r="W127" s="136"/>
      <c r="X127" s="136"/>
      <c r="Y127" s="136"/>
      <c r="Z127" s="136"/>
    </row>
    <row r="128" spans="7:26" x14ac:dyDescent="0.35">
      <c r="G128" s="136"/>
      <c r="H128" s="136"/>
      <c r="I128" s="136"/>
      <c r="J128" s="136"/>
      <c r="K128" s="136"/>
      <c r="L128" s="136"/>
      <c r="M128" s="136"/>
      <c r="N128" s="136"/>
      <c r="O128" s="136"/>
      <c r="P128" s="136"/>
      <c r="Q128" s="136"/>
      <c r="R128" s="136"/>
      <c r="S128" s="136"/>
      <c r="T128" s="136"/>
      <c r="U128" s="136"/>
      <c r="V128" s="136"/>
      <c r="W128" s="136"/>
      <c r="X128" s="136"/>
      <c r="Y128" s="136"/>
      <c r="Z128" s="136"/>
    </row>
    <row r="129" spans="7:26" x14ac:dyDescent="0.35">
      <c r="G129" s="136"/>
      <c r="H129" s="136"/>
      <c r="I129" s="136"/>
      <c r="J129" s="136"/>
      <c r="K129" s="136"/>
      <c r="L129" s="136"/>
      <c r="M129" s="136"/>
      <c r="N129" s="136"/>
      <c r="O129" s="136"/>
      <c r="P129" s="136"/>
      <c r="Q129" s="136"/>
      <c r="R129" s="136"/>
      <c r="S129" s="136"/>
      <c r="T129" s="136"/>
      <c r="U129" s="136"/>
      <c r="V129" s="136"/>
      <c r="W129" s="136"/>
      <c r="X129" s="136"/>
      <c r="Y129" s="136"/>
      <c r="Z129" s="136"/>
    </row>
    <row r="130" spans="7:26" x14ac:dyDescent="0.35">
      <c r="G130" s="136"/>
      <c r="H130" s="136"/>
      <c r="I130" s="136"/>
      <c r="J130" s="136"/>
      <c r="K130" s="136"/>
      <c r="L130" s="136"/>
      <c r="M130" s="136"/>
      <c r="N130" s="136"/>
      <c r="O130" s="136"/>
      <c r="P130" s="136"/>
      <c r="Q130" s="136"/>
      <c r="R130" s="136"/>
      <c r="S130" s="136"/>
      <c r="T130" s="136"/>
      <c r="U130" s="136"/>
      <c r="V130" s="136"/>
      <c r="W130" s="136"/>
      <c r="X130" s="136"/>
      <c r="Y130" s="136"/>
      <c r="Z130" s="136"/>
    </row>
    <row r="131" spans="7:26" x14ac:dyDescent="0.35">
      <c r="G131" s="136"/>
      <c r="H131" s="136"/>
      <c r="I131" s="136"/>
      <c r="J131" s="136"/>
      <c r="K131" s="136"/>
      <c r="L131" s="136"/>
      <c r="M131" s="136"/>
      <c r="N131" s="136"/>
      <c r="O131" s="136"/>
      <c r="P131" s="136"/>
      <c r="Q131" s="136"/>
      <c r="R131" s="136"/>
      <c r="S131" s="136"/>
      <c r="T131" s="136"/>
      <c r="U131" s="136"/>
      <c r="V131" s="136"/>
      <c r="W131" s="136"/>
      <c r="X131" s="136"/>
      <c r="Y131" s="136"/>
      <c r="Z131" s="136"/>
    </row>
    <row r="132" spans="7:26" x14ac:dyDescent="0.35">
      <c r="G132" s="136"/>
      <c r="H132" s="136"/>
      <c r="I132" s="136"/>
      <c r="J132" s="136"/>
      <c r="K132" s="136"/>
      <c r="L132" s="136"/>
      <c r="M132" s="136"/>
      <c r="N132" s="136"/>
      <c r="O132" s="136"/>
      <c r="P132" s="136"/>
      <c r="Q132" s="136"/>
      <c r="R132" s="136"/>
      <c r="S132" s="136"/>
      <c r="T132" s="136"/>
      <c r="U132" s="136"/>
      <c r="V132" s="136"/>
      <c r="W132" s="136"/>
      <c r="X132" s="136"/>
      <c r="Y132" s="136"/>
      <c r="Z132" s="136"/>
    </row>
    <row r="133" spans="7:26" x14ac:dyDescent="0.35">
      <c r="G133" s="136"/>
      <c r="H133" s="136"/>
      <c r="I133" s="136"/>
      <c r="J133" s="136"/>
      <c r="K133" s="136"/>
      <c r="L133" s="136"/>
      <c r="M133" s="136"/>
      <c r="N133" s="136"/>
      <c r="O133" s="136"/>
      <c r="P133" s="136"/>
      <c r="Q133" s="136"/>
      <c r="R133" s="136"/>
      <c r="S133" s="136"/>
      <c r="T133" s="136"/>
      <c r="U133" s="136"/>
      <c r="V133" s="136"/>
      <c r="W133" s="136"/>
      <c r="X133" s="136"/>
      <c r="Y133" s="136"/>
      <c r="Z133" s="136"/>
    </row>
    <row r="134" spans="7:26" x14ac:dyDescent="0.35">
      <c r="G134" s="136"/>
      <c r="H134" s="136"/>
      <c r="I134" s="136"/>
      <c r="J134" s="136"/>
      <c r="K134" s="136"/>
      <c r="L134" s="136"/>
      <c r="M134" s="136"/>
      <c r="N134" s="136"/>
      <c r="O134" s="136"/>
      <c r="P134" s="136"/>
      <c r="Q134" s="136"/>
      <c r="R134" s="136"/>
      <c r="S134" s="136"/>
      <c r="T134" s="136"/>
      <c r="U134" s="136"/>
      <c r="V134" s="136"/>
      <c r="W134" s="136"/>
      <c r="X134" s="136"/>
      <c r="Y134" s="136"/>
      <c r="Z134" s="136"/>
    </row>
    <row r="135" spans="7:26" x14ac:dyDescent="0.35">
      <c r="G135" s="136"/>
      <c r="H135" s="136"/>
      <c r="I135" s="136"/>
      <c r="J135" s="136"/>
      <c r="K135" s="136"/>
      <c r="L135" s="136"/>
      <c r="M135" s="136"/>
      <c r="N135" s="136"/>
      <c r="O135" s="136"/>
      <c r="P135" s="136"/>
      <c r="Q135" s="136"/>
      <c r="R135" s="136"/>
      <c r="S135" s="136"/>
      <c r="T135" s="136"/>
      <c r="U135" s="136"/>
      <c r="V135" s="136"/>
      <c r="W135" s="136"/>
      <c r="X135" s="136"/>
      <c r="Y135" s="136"/>
      <c r="Z135" s="136"/>
    </row>
    <row r="136" spans="7:26" x14ac:dyDescent="0.35">
      <c r="G136" s="136"/>
      <c r="H136" s="136"/>
      <c r="I136" s="136"/>
      <c r="J136" s="136"/>
      <c r="K136" s="136"/>
      <c r="L136" s="136"/>
      <c r="M136" s="136"/>
      <c r="N136" s="136"/>
      <c r="O136" s="136"/>
      <c r="P136" s="136"/>
      <c r="Q136" s="136"/>
      <c r="R136" s="136"/>
      <c r="S136" s="136"/>
      <c r="T136" s="136"/>
      <c r="U136" s="136"/>
      <c r="V136" s="136"/>
      <c r="W136" s="136"/>
      <c r="X136" s="136"/>
      <c r="Y136" s="136"/>
      <c r="Z136" s="136"/>
    </row>
    <row r="137" spans="7:26" x14ac:dyDescent="0.35">
      <c r="G137" s="136"/>
      <c r="H137" s="136"/>
      <c r="I137" s="136"/>
      <c r="J137" s="136"/>
      <c r="K137" s="136"/>
      <c r="L137" s="136"/>
      <c r="M137" s="136"/>
      <c r="N137" s="136"/>
      <c r="O137" s="136"/>
      <c r="P137" s="136"/>
      <c r="Q137" s="136"/>
      <c r="R137" s="136"/>
      <c r="S137" s="136"/>
      <c r="T137" s="136"/>
      <c r="U137" s="136"/>
      <c r="V137" s="136"/>
      <c r="W137" s="136"/>
      <c r="X137" s="136"/>
      <c r="Y137" s="136"/>
      <c r="Z137" s="136"/>
    </row>
    <row r="138" spans="7:26" x14ac:dyDescent="0.35">
      <c r="G138" s="136"/>
      <c r="H138" s="136"/>
      <c r="I138" s="136"/>
      <c r="J138" s="136"/>
      <c r="K138" s="136"/>
      <c r="L138" s="136"/>
      <c r="M138" s="136"/>
      <c r="N138" s="136"/>
      <c r="O138" s="136"/>
      <c r="P138" s="136"/>
      <c r="Q138" s="136"/>
      <c r="R138" s="136"/>
      <c r="S138" s="136"/>
      <c r="T138" s="136"/>
      <c r="U138" s="136"/>
      <c r="V138" s="136"/>
      <c r="W138" s="136"/>
      <c r="X138" s="136"/>
      <c r="Y138" s="136"/>
      <c r="Z138" s="136"/>
    </row>
    <row r="139" spans="7:26" x14ac:dyDescent="0.35">
      <c r="G139" s="136"/>
      <c r="H139" s="136"/>
      <c r="I139" s="136"/>
      <c r="J139" s="136"/>
      <c r="K139" s="136"/>
      <c r="L139" s="136"/>
      <c r="M139" s="136"/>
      <c r="N139" s="136"/>
      <c r="O139" s="136"/>
      <c r="P139" s="136"/>
      <c r="Q139" s="136"/>
      <c r="R139" s="136"/>
      <c r="S139" s="136"/>
      <c r="T139" s="136"/>
      <c r="U139" s="136"/>
      <c r="V139" s="136"/>
      <c r="W139" s="136"/>
      <c r="X139" s="136"/>
      <c r="Y139" s="136"/>
      <c r="Z139" s="136"/>
    </row>
    <row r="140" spans="7:26" x14ac:dyDescent="0.35">
      <c r="G140" s="136"/>
      <c r="H140" s="136"/>
      <c r="I140" s="136"/>
      <c r="J140" s="136"/>
      <c r="K140" s="136"/>
      <c r="L140" s="136"/>
      <c r="M140" s="136"/>
      <c r="N140" s="136"/>
      <c r="O140" s="136"/>
      <c r="P140" s="136"/>
      <c r="Q140" s="136"/>
      <c r="R140" s="136"/>
      <c r="S140" s="136"/>
      <c r="T140" s="136"/>
      <c r="U140" s="136"/>
      <c r="V140" s="136"/>
      <c r="W140" s="136"/>
      <c r="X140" s="136"/>
      <c r="Y140" s="136"/>
      <c r="Z140" s="136"/>
    </row>
    <row r="141" spans="7:26" x14ac:dyDescent="0.35">
      <c r="G141" s="136"/>
      <c r="H141" s="136"/>
      <c r="I141" s="136"/>
      <c r="J141" s="136"/>
      <c r="K141" s="136"/>
      <c r="L141" s="136"/>
      <c r="M141" s="136"/>
      <c r="N141" s="136"/>
      <c r="O141" s="136"/>
      <c r="P141" s="136"/>
      <c r="Q141" s="136"/>
      <c r="R141" s="136"/>
      <c r="S141" s="136"/>
      <c r="T141" s="136"/>
      <c r="U141" s="136"/>
      <c r="V141" s="136"/>
      <c r="W141" s="136"/>
      <c r="X141" s="136"/>
      <c r="Y141" s="136"/>
      <c r="Z141" s="136"/>
    </row>
    <row r="142" spans="7:26" x14ac:dyDescent="0.35">
      <c r="G142" s="136"/>
      <c r="H142" s="136"/>
      <c r="I142" s="136"/>
      <c r="J142" s="136"/>
      <c r="K142" s="136"/>
      <c r="L142" s="136"/>
      <c r="M142" s="136"/>
      <c r="N142" s="136"/>
      <c r="O142" s="136"/>
      <c r="P142" s="136"/>
      <c r="Q142" s="136"/>
      <c r="R142" s="136"/>
      <c r="S142" s="136"/>
      <c r="T142" s="136"/>
      <c r="U142" s="136"/>
      <c r="V142" s="136"/>
      <c r="W142" s="136"/>
      <c r="X142" s="136"/>
      <c r="Y142" s="136"/>
      <c r="Z142" s="136"/>
    </row>
    <row r="143" spans="7:26" x14ac:dyDescent="0.35">
      <c r="G143" s="136"/>
      <c r="H143" s="136"/>
      <c r="I143" s="136"/>
      <c r="J143" s="136"/>
      <c r="K143" s="136"/>
      <c r="L143" s="136"/>
      <c r="M143" s="136"/>
      <c r="N143" s="136"/>
      <c r="O143" s="136"/>
      <c r="P143" s="136"/>
      <c r="Q143" s="136"/>
      <c r="R143" s="136"/>
      <c r="S143" s="136"/>
      <c r="T143" s="136"/>
      <c r="U143" s="136"/>
      <c r="V143" s="136"/>
      <c r="W143" s="136"/>
      <c r="X143" s="136"/>
      <c r="Y143" s="136"/>
      <c r="Z143" s="136"/>
    </row>
    <row r="144" spans="7:26" x14ac:dyDescent="0.35">
      <c r="G144" s="136"/>
      <c r="H144" s="136"/>
      <c r="I144" s="136"/>
      <c r="J144" s="136"/>
      <c r="K144" s="136"/>
      <c r="L144" s="136"/>
      <c r="M144" s="136"/>
      <c r="N144" s="136"/>
      <c r="O144" s="136"/>
      <c r="P144" s="136"/>
      <c r="Q144" s="136"/>
      <c r="R144" s="136"/>
      <c r="S144" s="136"/>
      <c r="T144" s="136"/>
      <c r="U144" s="136"/>
      <c r="V144" s="136"/>
      <c r="W144" s="136"/>
      <c r="X144" s="136"/>
      <c r="Y144" s="136"/>
      <c r="Z144" s="136"/>
    </row>
    <row r="145" spans="7:26" x14ac:dyDescent="0.35">
      <c r="G145" s="136"/>
      <c r="H145" s="136"/>
      <c r="I145" s="136"/>
      <c r="J145" s="136"/>
      <c r="K145" s="136"/>
      <c r="L145" s="136"/>
      <c r="M145" s="136"/>
      <c r="N145" s="136"/>
      <c r="O145" s="136"/>
      <c r="P145" s="136"/>
      <c r="Q145" s="136"/>
      <c r="R145" s="136"/>
      <c r="S145" s="136"/>
      <c r="T145" s="136"/>
      <c r="U145" s="136"/>
      <c r="V145" s="136"/>
      <c r="W145" s="136"/>
      <c r="X145" s="136"/>
      <c r="Y145" s="136"/>
      <c r="Z145" s="136"/>
    </row>
    <row r="146" spans="7:26" x14ac:dyDescent="0.35">
      <c r="G146" s="136"/>
      <c r="H146" s="136"/>
      <c r="I146" s="136"/>
      <c r="J146" s="136"/>
      <c r="K146" s="136"/>
      <c r="L146" s="136"/>
      <c r="M146" s="136"/>
      <c r="N146" s="136"/>
      <c r="O146" s="136"/>
      <c r="P146" s="136"/>
      <c r="Q146" s="136"/>
      <c r="R146" s="136"/>
      <c r="S146" s="136"/>
      <c r="T146" s="136"/>
      <c r="U146" s="136"/>
      <c r="V146" s="136"/>
      <c r="W146" s="136"/>
      <c r="X146" s="136"/>
      <c r="Y146" s="136"/>
      <c r="Z146" s="136"/>
    </row>
    <row r="147" spans="7:26" x14ac:dyDescent="0.35">
      <c r="G147" s="136"/>
      <c r="H147" s="136"/>
      <c r="I147" s="136"/>
      <c r="J147" s="136"/>
      <c r="K147" s="136"/>
      <c r="L147" s="136"/>
      <c r="M147" s="136"/>
      <c r="N147" s="136"/>
      <c r="O147" s="136"/>
      <c r="P147" s="136"/>
      <c r="Q147" s="136"/>
      <c r="R147" s="136"/>
      <c r="S147" s="136"/>
      <c r="T147" s="136"/>
      <c r="U147" s="136"/>
      <c r="V147" s="136"/>
      <c r="W147" s="136"/>
      <c r="X147" s="136"/>
      <c r="Y147" s="136"/>
      <c r="Z147" s="136"/>
    </row>
    <row r="148" spans="7:26" x14ac:dyDescent="0.35">
      <c r="G148" s="136"/>
      <c r="H148" s="136"/>
      <c r="I148" s="136"/>
      <c r="J148" s="136"/>
      <c r="K148" s="136"/>
      <c r="L148" s="136"/>
      <c r="M148" s="136"/>
      <c r="N148" s="136"/>
      <c r="O148" s="136"/>
      <c r="P148" s="136"/>
      <c r="Q148" s="136"/>
      <c r="R148" s="136"/>
      <c r="S148" s="136"/>
      <c r="T148" s="136"/>
      <c r="U148" s="136"/>
      <c r="V148" s="136"/>
      <c r="W148" s="136"/>
      <c r="X148" s="136"/>
      <c r="Y148" s="136"/>
      <c r="Z148" s="136"/>
    </row>
    <row r="149" spans="7:26" x14ac:dyDescent="0.35">
      <c r="G149" s="136"/>
      <c r="H149" s="136"/>
      <c r="I149" s="136"/>
      <c r="J149" s="136"/>
      <c r="K149" s="136"/>
      <c r="L149" s="136"/>
      <c r="M149" s="136"/>
      <c r="N149" s="136"/>
      <c r="O149" s="136"/>
      <c r="P149" s="136"/>
      <c r="Q149" s="136"/>
      <c r="R149" s="136"/>
      <c r="S149" s="136"/>
      <c r="T149" s="136"/>
      <c r="U149" s="136"/>
      <c r="V149" s="136"/>
      <c r="W149" s="136"/>
      <c r="X149" s="136"/>
      <c r="Y149" s="136"/>
      <c r="Z149" s="136"/>
    </row>
    <row r="150" spans="7:26" x14ac:dyDescent="0.35">
      <c r="G150" s="136"/>
      <c r="H150" s="136"/>
      <c r="I150" s="136"/>
      <c r="J150" s="136"/>
      <c r="K150" s="136"/>
      <c r="L150" s="136"/>
      <c r="M150" s="136"/>
      <c r="N150" s="136"/>
      <c r="O150" s="136"/>
      <c r="P150" s="136"/>
      <c r="Q150" s="136"/>
      <c r="R150" s="136"/>
      <c r="S150" s="136"/>
      <c r="T150" s="136"/>
      <c r="U150" s="136"/>
      <c r="V150" s="136"/>
      <c r="W150" s="136"/>
      <c r="X150" s="136"/>
      <c r="Y150" s="136"/>
      <c r="Z150" s="136"/>
    </row>
    <row r="151" spans="7:26" x14ac:dyDescent="0.35">
      <c r="G151" s="136"/>
      <c r="H151" s="136"/>
      <c r="I151" s="136"/>
      <c r="J151" s="136"/>
      <c r="K151" s="136"/>
      <c r="L151" s="136"/>
      <c r="M151" s="136"/>
      <c r="N151" s="136"/>
      <c r="O151" s="136"/>
      <c r="P151" s="136"/>
      <c r="Q151" s="136"/>
      <c r="R151" s="136"/>
      <c r="S151" s="136"/>
      <c r="T151" s="136"/>
      <c r="U151" s="136"/>
      <c r="V151" s="136"/>
      <c r="W151" s="136"/>
      <c r="X151" s="136"/>
      <c r="Y151" s="136"/>
      <c r="Z151" s="136"/>
    </row>
    <row r="152" spans="7:26" x14ac:dyDescent="0.35">
      <c r="G152" s="136"/>
      <c r="H152" s="136"/>
      <c r="I152" s="136"/>
      <c r="J152" s="136"/>
      <c r="K152" s="136"/>
      <c r="L152" s="136"/>
      <c r="M152" s="136"/>
      <c r="N152" s="136"/>
      <c r="O152" s="136"/>
      <c r="P152" s="136"/>
      <c r="Q152" s="136"/>
      <c r="R152" s="136"/>
      <c r="S152" s="136"/>
      <c r="T152" s="136"/>
      <c r="U152" s="136"/>
      <c r="V152" s="136"/>
      <c r="W152" s="136"/>
      <c r="X152" s="136"/>
      <c r="Y152" s="136"/>
      <c r="Z152" s="136"/>
    </row>
    <row r="153" spans="7:26" x14ac:dyDescent="0.35">
      <c r="G153" s="136"/>
      <c r="H153" s="136"/>
      <c r="I153" s="136"/>
      <c r="J153" s="136"/>
      <c r="K153" s="136"/>
      <c r="L153" s="136"/>
      <c r="M153" s="136"/>
      <c r="N153" s="136"/>
      <c r="O153" s="136"/>
      <c r="P153" s="136"/>
      <c r="Q153" s="136"/>
      <c r="R153" s="136"/>
      <c r="S153" s="136"/>
      <c r="T153" s="136"/>
      <c r="U153" s="136"/>
      <c r="V153" s="136"/>
      <c r="W153" s="136"/>
      <c r="X153" s="136"/>
      <c r="Y153" s="136"/>
      <c r="Z153" s="136"/>
    </row>
    <row r="154" spans="7:26" x14ac:dyDescent="0.35">
      <c r="G154" s="136"/>
      <c r="H154" s="136"/>
      <c r="I154" s="136"/>
      <c r="J154" s="136"/>
      <c r="K154" s="136"/>
      <c r="L154" s="136"/>
      <c r="M154" s="136"/>
      <c r="N154" s="136"/>
      <c r="O154" s="136"/>
      <c r="P154" s="136"/>
      <c r="Q154" s="136"/>
      <c r="R154" s="136"/>
      <c r="S154" s="136"/>
      <c r="T154" s="136"/>
      <c r="U154" s="136"/>
      <c r="V154" s="136"/>
      <c r="W154" s="136"/>
      <c r="X154" s="136"/>
      <c r="Y154" s="136"/>
      <c r="Z154" s="136"/>
    </row>
  </sheetData>
  <mergeCells count="11">
    <mergeCell ref="A13:E13"/>
    <mergeCell ref="A3:F3"/>
    <mergeCell ref="A4:E4"/>
    <mergeCell ref="A5:E5"/>
    <mergeCell ref="A12:E12"/>
    <mergeCell ref="A7:A8"/>
    <mergeCell ref="B7:B8"/>
    <mergeCell ref="C7:C8"/>
    <mergeCell ref="A9:A10"/>
    <mergeCell ref="B9:B10"/>
    <mergeCell ref="C9: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E27"/>
  <sheetViews>
    <sheetView topLeftCell="A11" zoomScaleNormal="100" workbookViewId="0">
      <selection activeCell="N22" sqref="N22"/>
    </sheetView>
  </sheetViews>
  <sheetFormatPr baseColWidth="10" defaultColWidth="11.54296875" defaultRowHeight="14.5" x14ac:dyDescent="0.35"/>
  <cols>
    <col min="1" max="1" width="4" style="136" customWidth="1"/>
    <col min="2" max="2" width="19.81640625" style="136" customWidth="1"/>
    <col min="3" max="3" width="28.1796875" style="136" customWidth="1"/>
    <col min="4" max="4" width="27.7265625" style="136" customWidth="1"/>
    <col min="5" max="16384" width="11.54296875" style="136"/>
  </cols>
  <sheetData>
    <row r="1" spans="1:5" ht="15.5" x14ac:dyDescent="0.35">
      <c r="A1" s="23" t="s">
        <v>484</v>
      </c>
    </row>
    <row r="2" spans="1:5" ht="15.5" x14ac:dyDescent="0.35">
      <c r="A2" s="128" t="s">
        <v>394</v>
      </c>
    </row>
    <row r="3" spans="1:5" x14ac:dyDescent="0.35">
      <c r="B3" s="513" t="s">
        <v>485</v>
      </c>
      <c r="C3" s="514"/>
      <c r="D3" s="514"/>
      <c r="E3" s="515"/>
    </row>
    <row r="4" spans="1:5" ht="15" thickBot="1" x14ac:dyDescent="0.4">
      <c r="B4" s="137"/>
      <c r="C4" s="137"/>
      <c r="D4" s="137"/>
      <c r="E4" s="137"/>
    </row>
    <row r="5" spans="1:5" ht="18" customHeight="1" thickBot="1" x14ac:dyDescent="0.4">
      <c r="B5" s="138" t="s">
        <v>486</v>
      </c>
      <c r="C5" s="139" t="s">
        <v>487</v>
      </c>
      <c r="D5" s="140" t="s">
        <v>488</v>
      </c>
      <c r="E5" s="137"/>
    </row>
    <row r="6" spans="1:5" ht="18" customHeight="1" thickBot="1" x14ac:dyDescent="0.4">
      <c r="B6" s="141" t="s">
        <v>489</v>
      </c>
      <c r="C6" s="142"/>
      <c r="D6" s="143">
        <f>SUM(C6:C13)</f>
        <v>0</v>
      </c>
      <c r="E6" s="137"/>
    </row>
    <row r="7" spans="1:5" ht="18" customHeight="1" x14ac:dyDescent="0.35">
      <c r="B7" s="144" t="s">
        <v>490</v>
      </c>
      <c r="C7" s="145"/>
      <c r="D7" s="146"/>
      <c r="E7" s="137"/>
    </row>
    <row r="8" spans="1:5" ht="18" customHeight="1" x14ac:dyDescent="0.35">
      <c r="B8" s="144" t="s">
        <v>491</v>
      </c>
      <c r="C8" s="145"/>
      <c r="D8" s="146"/>
      <c r="E8" s="137"/>
    </row>
    <row r="9" spans="1:5" ht="18" customHeight="1" x14ac:dyDescent="0.35">
      <c r="B9" s="144" t="s">
        <v>492</v>
      </c>
      <c r="C9" s="145"/>
      <c r="D9" s="146"/>
      <c r="E9" s="137"/>
    </row>
    <row r="10" spans="1:5" ht="18" customHeight="1" thickBot="1" x14ac:dyDescent="0.4">
      <c r="B10" s="144" t="s">
        <v>493</v>
      </c>
      <c r="C10" s="145"/>
      <c r="D10" s="146"/>
      <c r="E10" s="137"/>
    </row>
    <row r="11" spans="1:5" ht="18" customHeight="1" thickBot="1" x14ac:dyDescent="0.4">
      <c r="B11" s="212" t="s">
        <v>494</v>
      </c>
      <c r="C11" s="213"/>
      <c r="D11" s="214">
        <f>SUM(C11:C13)</f>
        <v>0</v>
      </c>
      <c r="E11" s="137"/>
    </row>
    <row r="12" spans="1:5" ht="18" customHeight="1" x14ac:dyDescent="0.35">
      <c r="B12" s="212" t="s">
        <v>495</v>
      </c>
      <c r="C12" s="213"/>
      <c r="D12" s="146"/>
      <c r="E12" s="137"/>
    </row>
    <row r="13" spans="1:5" ht="18" customHeight="1" thickBot="1" x14ac:dyDescent="0.4">
      <c r="B13" s="215" t="s">
        <v>496</v>
      </c>
      <c r="C13" s="216"/>
      <c r="D13" s="147"/>
      <c r="E13" s="137"/>
    </row>
    <row r="14" spans="1:5" ht="18" customHeight="1" thickBot="1" x14ac:dyDescent="0.4">
      <c r="B14" s="148" t="s">
        <v>497</v>
      </c>
      <c r="C14" s="149"/>
      <c r="D14" s="150">
        <f>SUM(C14:C16)</f>
        <v>0</v>
      </c>
      <c r="E14" s="137"/>
    </row>
    <row r="15" spans="1:5" ht="18" customHeight="1" x14ac:dyDescent="0.35">
      <c r="B15" s="151" t="s">
        <v>498</v>
      </c>
      <c r="C15" s="152"/>
      <c r="D15" s="146"/>
      <c r="E15" s="137"/>
    </row>
    <row r="16" spans="1:5" ht="18" customHeight="1" thickBot="1" x14ac:dyDescent="0.4">
      <c r="B16" s="153" t="s">
        <v>499</v>
      </c>
      <c r="C16" s="154"/>
      <c r="D16" s="147"/>
      <c r="E16" s="137"/>
    </row>
    <row r="17" spans="2:5" ht="18" customHeight="1" thickBot="1" x14ac:dyDescent="0.4">
      <c r="B17" s="155" t="s">
        <v>500</v>
      </c>
      <c r="C17" s="156"/>
      <c r="D17" s="157">
        <f>SUM(C17:C19)</f>
        <v>0</v>
      </c>
      <c r="E17" s="137"/>
    </row>
    <row r="18" spans="2:5" ht="18" customHeight="1" x14ac:dyDescent="0.35">
      <c r="B18" s="158" t="s">
        <v>501</v>
      </c>
      <c r="C18" s="159"/>
      <c r="D18" s="146"/>
      <c r="E18" s="137"/>
    </row>
    <row r="19" spans="2:5" ht="18" customHeight="1" thickBot="1" x14ac:dyDescent="0.4">
      <c r="B19" s="160" t="s">
        <v>502</v>
      </c>
      <c r="C19" s="161"/>
      <c r="D19" s="147"/>
      <c r="E19" s="137"/>
    </row>
    <row r="20" spans="2:5" ht="18" customHeight="1" thickBot="1" x14ac:dyDescent="0.4">
      <c r="B20" s="162" t="s">
        <v>503</v>
      </c>
      <c r="C20" s="163"/>
      <c r="D20" s="164">
        <f>SUM(C20:C26)</f>
        <v>0</v>
      </c>
      <c r="E20" s="137"/>
    </row>
    <row r="21" spans="2:5" ht="18" customHeight="1" x14ac:dyDescent="0.35">
      <c r="B21" s="165" t="s">
        <v>504</v>
      </c>
      <c r="C21" s="166"/>
      <c r="D21" s="167"/>
      <c r="E21" s="137"/>
    </row>
    <row r="22" spans="2:5" ht="18" customHeight="1" x14ac:dyDescent="0.35">
      <c r="B22" s="165" t="s">
        <v>505</v>
      </c>
      <c r="C22" s="166"/>
      <c r="D22" s="146"/>
      <c r="E22" s="137"/>
    </row>
    <row r="23" spans="2:5" ht="18" customHeight="1" x14ac:dyDescent="0.35">
      <c r="B23" s="165" t="s">
        <v>506</v>
      </c>
      <c r="C23" s="166"/>
      <c r="D23" s="146"/>
      <c r="E23" s="137"/>
    </row>
    <row r="24" spans="2:5" ht="18" customHeight="1" x14ac:dyDescent="0.35">
      <c r="B24" s="165" t="s">
        <v>507</v>
      </c>
      <c r="C24" s="166"/>
      <c r="D24" s="146"/>
      <c r="E24" s="137"/>
    </row>
    <row r="25" spans="2:5" ht="18" customHeight="1" x14ac:dyDescent="0.35">
      <c r="B25" s="165" t="s">
        <v>508</v>
      </c>
      <c r="C25" s="166"/>
      <c r="D25" s="146"/>
      <c r="E25" s="137"/>
    </row>
    <row r="26" spans="2:5" ht="18" customHeight="1" thickBot="1" x14ac:dyDescent="0.4">
      <c r="B26" s="168" t="s">
        <v>509</v>
      </c>
      <c r="C26" s="169"/>
      <c r="D26" s="146"/>
      <c r="E26" s="137"/>
    </row>
    <row r="27" spans="2:5" ht="15" thickBot="1" x14ac:dyDescent="0.4">
      <c r="B27" s="137"/>
      <c r="C27" s="170" t="s">
        <v>296</v>
      </c>
      <c r="D27" s="171">
        <f>SUM(D6:D20)</f>
        <v>0</v>
      </c>
      <c r="E27" s="137"/>
    </row>
  </sheetData>
  <mergeCells count="1">
    <mergeCell ref="B3:E3"/>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B11"/>
  <sheetViews>
    <sheetView workbookViewId="0">
      <selection activeCell="B22" sqref="B22"/>
    </sheetView>
  </sheetViews>
  <sheetFormatPr baseColWidth="10" defaultColWidth="11.453125" defaultRowHeight="14.5" x14ac:dyDescent="0.35"/>
  <cols>
    <col min="1" max="1" width="33.54296875" customWidth="1"/>
    <col min="2" max="2" width="26" customWidth="1"/>
  </cols>
  <sheetData>
    <row r="1" spans="1:2" ht="15.5" x14ac:dyDescent="0.35">
      <c r="A1" s="23" t="s">
        <v>510</v>
      </c>
    </row>
    <row r="2" spans="1:2" ht="15" thickBot="1" x14ac:dyDescent="0.4"/>
    <row r="3" spans="1:2" ht="15" thickBot="1" x14ac:dyDescent="0.4">
      <c r="A3" s="516" t="s">
        <v>511</v>
      </c>
      <c r="B3" s="517"/>
    </row>
    <row r="4" spans="1:2" ht="15" thickBot="1" x14ac:dyDescent="0.4">
      <c r="A4" s="113" t="s">
        <v>512</v>
      </c>
      <c r="B4" s="114"/>
    </row>
    <row r="5" spans="1:2" ht="15" thickBot="1" x14ac:dyDescent="0.4">
      <c r="A5" s="113" t="s">
        <v>513</v>
      </c>
      <c r="B5" s="114"/>
    </row>
    <row r="6" spans="1:2" ht="24.5" thickBot="1" x14ac:dyDescent="0.4">
      <c r="A6" s="113" t="s">
        <v>514</v>
      </c>
      <c r="B6" s="114"/>
    </row>
    <row r="7" spans="1:2" ht="15" thickBot="1" x14ac:dyDescent="0.4">
      <c r="A7" s="113" t="s">
        <v>515</v>
      </c>
      <c r="B7" s="114"/>
    </row>
    <row r="8" spans="1:2" x14ac:dyDescent="0.35">
      <c r="A8" s="115" t="s">
        <v>516</v>
      </c>
    </row>
    <row r="9" spans="1:2" x14ac:dyDescent="0.35">
      <c r="A9" s="115" t="s">
        <v>517</v>
      </c>
    </row>
    <row r="10" spans="1:2" x14ac:dyDescent="0.35">
      <c r="A10" s="115" t="s">
        <v>518</v>
      </c>
    </row>
    <row r="11" spans="1:2" x14ac:dyDescent="0.35">
      <c r="A11" s="115" t="s">
        <v>519</v>
      </c>
    </row>
  </sheetData>
  <mergeCells count="1">
    <mergeCell ref="A3:B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14D9-2E9B-4931-B19A-778059868223}">
  <sheetPr>
    <tabColor rgb="FFC00000"/>
  </sheetPr>
  <dimension ref="A1:AK114"/>
  <sheetViews>
    <sheetView topLeftCell="A32" zoomScaleNormal="100" workbookViewId="0">
      <selection activeCell="H57" sqref="H57"/>
    </sheetView>
  </sheetViews>
  <sheetFormatPr baseColWidth="10" defaultColWidth="9.1796875" defaultRowHeight="14.5" x14ac:dyDescent="0.35"/>
  <cols>
    <col min="1" max="1" width="94.453125" style="235" customWidth="1"/>
    <col min="2" max="2" width="11" style="235" customWidth="1"/>
    <col min="3" max="3" width="6.7265625" style="235" customWidth="1"/>
    <col min="4" max="8" width="6.1796875" style="235" customWidth="1"/>
    <col min="9" max="9" width="6.26953125" customWidth="1"/>
    <col min="10" max="11" width="7.1796875" customWidth="1"/>
    <col min="12" max="20" width="5.54296875" customWidth="1"/>
    <col min="21" max="21" width="14" customWidth="1"/>
    <col min="22" max="22" width="11.7265625" customWidth="1"/>
    <col min="23" max="23" width="17.81640625" customWidth="1"/>
    <col min="24" max="30" width="5.54296875" customWidth="1"/>
    <col min="31" max="31" width="16.1796875" customWidth="1"/>
    <col min="32" max="32" width="17" customWidth="1"/>
    <col min="33" max="36" width="5.54296875" customWidth="1"/>
  </cols>
  <sheetData>
    <row r="1" spans="1:37" ht="32.25" customHeight="1" thickBot="1" x14ac:dyDescent="0.4">
      <c r="A1" s="518" t="s">
        <v>520</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20"/>
      <c r="AF1" s="237"/>
      <c r="AG1" s="237"/>
      <c r="AH1" s="237"/>
      <c r="AI1" s="237"/>
      <c r="AJ1" s="237"/>
      <c r="AK1" s="237"/>
    </row>
    <row r="2" spans="1:37" x14ac:dyDescent="0.35">
      <c r="A2" s="238"/>
      <c r="B2" s="238"/>
      <c r="C2" s="238"/>
      <c r="D2" s="238"/>
      <c r="E2" s="238"/>
      <c r="F2" s="238"/>
      <c r="G2" s="238"/>
      <c r="H2" s="238"/>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1:37" x14ac:dyDescent="0.35">
      <c r="A3" s="239" t="s">
        <v>521</v>
      </c>
      <c r="B3" s="238"/>
      <c r="C3" s="238"/>
      <c r="D3" s="238"/>
      <c r="E3" s="238"/>
      <c r="F3" s="238"/>
      <c r="G3" s="238"/>
      <c r="H3" s="238"/>
      <c r="I3" s="237"/>
      <c r="J3" s="237"/>
      <c r="K3" s="237"/>
      <c r="L3" s="237"/>
      <c r="M3" s="237"/>
      <c r="N3" s="237"/>
      <c r="O3" s="237"/>
      <c r="P3" s="237"/>
      <c r="Q3" s="237"/>
      <c r="R3" s="237"/>
      <c r="S3" s="237"/>
      <c r="T3" s="237"/>
      <c r="U3" s="237"/>
      <c r="V3" s="237"/>
      <c r="W3" s="237"/>
      <c r="X3" s="237"/>
      <c r="Y3" s="237"/>
      <c r="Z3" s="237"/>
      <c r="AA3" s="237"/>
      <c r="AB3" s="237"/>
      <c r="AC3" s="237"/>
      <c r="AD3" s="237"/>
      <c r="AE3" s="237"/>
      <c r="AF3" s="240"/>
      <c r="AG3" s="237"/>
      <c r="AH3" s="237"/>
      <c r="AI3" s="237"/>
      <c r="AJ3" s="237"/>
      <c r="AK3" s="237"/>
    </row>
    <row r="4" spans="1:37" x14ac:dyDescent="0.35">
      <c r="A4" s="241">
        <v>10</v>
      </c>
      <c r="B4" s="242"/>
      <c r="C4" s="238"/>
      <c r="D4" s="238"/>
      <c r="E4" s="238"/>
      <c r="F4" s="238"/>
      <c r="G4" s="238"/>
      <c r="H4" s="238"/>
      <c r="I4" s="237"/>
      <c r="J4" s="237"/>
      <c r="K4" s="237"/>
      <c r="L4" s="237"/>
      <c r="M4" s="237"/>
      <c r="N4" s="237"/>
      <c r="O4" s="237"/>
      <c r="P4" s="237"/>
      <c r="Q4" s="237"/>
      <c r="R4" s="237"/>
      <c r="S4" s="237"/>
      <c r="T4" s="237"/>
      <c r="U4" s="237"/>
      <c r="V4" s="237"/>
      <c r="W4" s="237"/>
      <c r="X4" s="237"/>
      <c r="Y4" s="237"/>
      <c r="Z4" s="237"/>
      <c r="AA4" s="237"/>
      <c r="AB4" s="237"/>
      <c r="AC4" s="237"/>
      <c r="AD4" s="237"/>
      <c r="AE4" s="237"/>
      <c r="AF4" s="240"/>
      <c r="AG4" s="237"/>
      <c r="AH4" s="237"/>
      <c r="AI4" s="237"/>
      <c r="AJ4" s="237"/>
      <c r="AK4" s="237"/>
    </row>
    <row r="5" spans="1:37" x14ac:dyDescent="0.35">
      <c r="A5" s="241" t="s">
        <v>522</v>
      </c>
      <c r="B5" s="243"/>
      <c r="C5" s="238"/>
      <c r="D5" s="238"/>
      <c r="E5" s="238"/>
      <c r="F5" s="238"/>
      <c r="G5" s="238"/>
      <c r="H5" s="238"/>
      <c r="I5" s="237"/>
      <c r="J5" s="237"/>
      <c r="K5" s="237"/>
      <c r="L5" s="237"/>
      <c r="M5" s="237"/>
      <c r="N5" s="237"/>
      <c r="O5" s="237"/>
      <c r="P5" s="237"/>
      <c r="Q5" s="237"/>
      <c r="R5" s="237"/>
      <c r="S5" s="237"/>
      <c r="T5" s="237"/>
      <c r="U5" s="237"/>
      <c r="V5" s="237"/>
      <c r="W5" s="237"/>
      <c r="X5" s="237"/>
      <c r="Y5" s="237"/>
      <c r="Z5" s="237"/>
      <c r="AA5" s="237"/>
      <c r="AB5" s="237"/>
      <c r="AC5" s="237"/>
      <c r="AD5" s="237"/>
      <c r="AE5" s="237"/>
      <c r="AF5" s="240"/>
      <c r="AG5" s="237"/>
      <c r="AH5" s="237"/>
      <c r="AI5" s="237"/>
      <c r="AJ5" s="237"/>
      <c r="AK5" s="237"/>
    </row>
    <row r="6" spans="1:37" ht="15" thickBot="1" x14ac:dyDescent="0.4">
      <c r="A6" s="241"/>
      <c r="B6" s="238"/>
      <c r="C6" s="238"/>
      <c r="D6" s="238"/>
      <c r="E6" s="238"/>
      <c r="F6" s="238"/>
      <c r="G6" s="238"/>
      <c r="H6" s="238"/>
      <c r="I6" s="237"/>
      <c r="J6" s="237"/>
      <c r="K6" s="237"/>
      <c r="L6" s="237"/>
      <c r="M6" s="237"/>
      <c r="N6" s="237"/>
      <c r="O6" s="237"/>
      <c r="P6" s="237"/>
      <c r="Q6" s="237"/>
      <c r="R6" s="237"/>
      <c r="S6" s="237"/>
      <c r="T6" s="237"/>
      <c r="U6" s="237"/>
      <c r="V6" s="237"/>
      <c r="W6" s="237"/>
      <c r="X6" s="237"/>
      <c r="Y6" s="237"/>
      <c r="Z6" s="237"/>
      <c r="AA6" s="237"/>
      <c r="AB6" s="237"/>
      <c r="AC6" s="237"/>
      <c r="AD6" s="237"/>
      <c r="AE6" s="237"/>
      <c r="AF6" s="240"/>
      <c r="AG6" s="237"/>
      <c r="AH6" s="237"/>
      <c r="AI6" s="237"/>
      <c r="AJ6" s="237"/>
      <c r="AK6" s="237"/>
    </row>
    <row r="7" spans="1:37" ht="20.5" customHeight="1" thickBot="1" x14ac:dyDescent="0.4">
      <c r="A7" s="244" t="s">
        <v>644</v>
      </c>
      <c r="B7" s="237"/>
      <c r="C7" s="238"/>
      <c r="D7" s="237"/>
      <c r="E7" s="237"/>
      <c r="F7" s="237"/>
      <c r="G7" s="237"/>
      <c r="H7" s="237"/>
      <c r="I7" s="237"/>
      <c r="J7" s="237"/>
      <c r="K7" s="237"/>
      <c r="L7" s="237"/>
      <c r="M7" s="237"/>
      <c r="N7" s="237"/>
      <c r="O7" s="237"/>
      <c r="P7" s="237"/>
      <c r="Q7" s="237"/>
      <c r="R7" s="237"/>
      <c r="S7" s="237"/>
      <c r="T7" s="237"/>
      <c r="U7" s="237"/>
      <c r="V7" s="237"/>
      <c r="W7" s="237"/>
      <c r="X7" s="237"/>
      <c r="Y7" s="237"/>
      <c r="Z7" s="237"/>
      <c r="AA7" s="237"/>
      <c r="AB7" s="237"/>
    </row>
    <row r="8" spans="1:37" ht="18.649999999999999" customHeight="1" x14ac:dyDescent="0.35">
      <c r="A8" s="307"/>
      <c r="B8" s="237"/>
      <c r="C8" s="238"/>
      <c r="D8" s="237"/>
      <c r="E8" s="237"/>
      <c r="F8" s="237"/>
      <c r="G8" s="237"/>
      <c r="H8" s="237"/>
      <c r="I8" s="237"/>
      <c r="J8" s="237"/>
      <c r="K8" s="237"/>
      <c r="L8" s="237"/>
      <c r="M8" s="237"/>
      <c r="N8" s="237"/>
      <c r="O8" s="237"/>
      <c r="P8" s="237"/>
      <c r="Q8" s="237"/>
      <c r="R8" s="237"/>
      <c r="S8" s="237"/>
      <c r="T8" s="237"/>
      <c r="U8" s="237"/>
      <c r="V8" s="237"/>
      <c r="W8" s="237"/>
      <c r="X8" s="237"/>
      <c r="Y8" s="237"/>
      <c r="Z8" s="237"/>
      <c r="AA8" s="237"/>
      <c r="AB8" s="237"/>
    </row>
    <row r="9" spans="1:37" ht="18.649999999999999" customHeight="1" thickBot="1" x14ac:dyDescent="0.4">
      <c r="A9" s="237"/>
      <c r="B9" s="237"/>
      <c r="C9" s="238"/>
      <c r="D9" s="237"/>
      <c r="E9" s="237"/>
      <c r="F9" s="237"/>
      <c r="G9" s="237"/>
      <c r="H9" s="237"/>
      <c r="I9" s="237"/>
      <c r="J9" s="237"/>
      <c r="K9" s="237"/>
      <c r="L9" s="237"/>
      <c r="M9" s="237"/>
      <c r="N9" s="237"/>
      <c r="O9" s="237"/>
      <c r="P9" s="237"/>
      <c r="Q9" s="237"/>
      <c r="R9" s="237"/>
      <c r="S9" s="237"/>
      <c r="T9" s="237"/>
      <c r="U9" s="237"/>
      <c r="V9" s="237"/>
      <c r="W9" s="237"/>
      <c r="X9" s="237"/>
      <c r="Y9" s="237"/>
      <c r="Z9" s="237"/>
      <c r="AA9" s="237"/>
      <c r="AB9" s="237"/>
    </row>
    <row r="10" spans="1:37" ht="33" customHeight="1" thickBot="1" x14ac:dyDescent="0.4">
      <c r="A10" s="244" t="s">
        <v>523</v>
      </c>
      <c r="B10" s="237"/>
      <c r="C10" s="238"/>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row>
    <row r="11" spans="1:37" ht="18.649999999999999" customHeight="1" x14ac:dyDescent="0.35">
      <c r="A11" s="245"/>
      <c r="B11" s="237"/>
      <c r="C11" s="238"/>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row>
    <row r="12" spans="1:37" ht="15" thickBot="1" x14ac:dyDescent="0.4">
      <c r="A12"/>
      <c r="B12"/>
      <c r="C12"/>
      <c r="D12"/>
      <c r="E12"/>
      <c r="F12"/>
      <c r="G12"/>
      <c r="H12"/>
    </row>
    <row r="13" spans="1:37" ht="83.15" customHeight="1" thickBot="1" x14ac:dyDescent="0.4">
      <c r="A13" s="521" t="s">
        <v>524</v>
      </c>
      <c r="B13" s="522"/>
      <c r="C13"/>
      <c r="D13"/>
      <c r="E13"/>
      <c r="F13"/>
      <c r="G13"/>
      <c r="H13"/>
    </row>
    <row r="14" spans="1:37" ht="15" thickBot="1" x14ac:dyDescent="0.4">
      <c r="A14" s="246" t="s">
        <v>512</v>
      </c>
      <c r="B14" s="247"/>
      <c r="C14"/>
      <c r="D14"/>
      <c r="E14"/>
      <c r="F14"/>
      <c r="G14"/>
      <c r="H14"/>
    </row>
    <row r="15" spans="1:37" ht="15" thickBot="1" x14ac:dyDescent="0.4">
      <c r="A15" s="246" t="s">
        <v>513</v>
      </c>
      <c r="B15" s="247"/>
      <c r="C15"/>
      <c r="D15"/>
      <c r="E15"/>
      <c r="F15"/>
      <c r="G15"/>
      <c r="H15"/>
    </row>
    <row r="16" spans="1:37" ht="15" thickBot="1" x14ac:dyDescent="0.4">
      <c r="A16" s="246" t="s">
        <v>525</v>
      </c>
      <c r="B16" s="247"/>
      <c r="C16"/>
      <c r="D16"/>
      <c r="E16"/>
      <c r="F16"/>
      <c r="G16"/>
      <c r="H16"/>
    </row>
    <row r="17" spans="1:32" ht="15" thickBot="1" x14ac:dyDescent="0.4">
      <c r="A17" s="246" t="s">
        <v>515</v>
      </c>
      <c r="B17" s="247"/>
      <c r="C17"/>
      <c r="D17"/>
      <c r="E17"/>
      <c r="F17"/>
      <c r="G17"/>
      <c r="H17"/>
    </row>
    <row r="18" spans="1:32" x14ac:dyDescent="0.35">
      <c r="A18" s="248" t="s">
        <v>516</v>
      </c>
      <c r="B18" s="249"/>
      <c r="C18"/>
      <c r="D18"/>
      <c r="E18"/>
      <c r="F18"/>
      <c r="G18"/>
      <c r="H18"/>
    </row>
    <row r="19" spans="1:32" x14ac:dyDescent="0.35">
      <c r="A19" s="248" t="s">
        <v>517</v>
      </c>
      <c r="B19" s="249"/>
      <c r="C19"/>
      <c r="D19"/>
      <c r="E19"/>
      <c r="F19"/>
      <c r="G19"/>
      <c r="H19"/>
    </row>
    <row r="20" spans="1:32" x14ac:dyDescent="0.35">
      <c r="A20" s="248" t="s">
        <v>518</v>
      </c>
      <c r="B20" s="249"/>
      <c r="C20"/>
      <c r="D20"/>
      <c r="E20"/>
      <c r="F20"/>
      <c r="G20"/>
      <c r="H20"/>
    </row>
    <row r="21" spans="1:32" ht="15" thickBot="1" x14ac:dyDescent="0.4">
      <c r="A21" s="248" t="s">
        <v>519</v>
      </c>
      <c r="B21" s="249"/>
      <c r="C21"/>
      <c r="D21"/>
      <c r="E21"/>
      <c r="F21"/>
      <c r="G21"/>
      <c r="H21"/>
    </row>
    <row r="22" spans="1:32" ht="66.650000000000006" customHeight="1" thickBot="1" x14ac:dyDescent="0.4">
      <c r="A22" s="521" t="s">
        <v>526</v>
      </c>
      <c r="B22" s="522"/>
      <c r="C22"/>
      <c r="D22"/>
      <c r="E22"/>
      <c r="F22"/>
      <c r="G22"/>
      <c r="H22"/>
    </row>
    <row r="23" spans="1:32" ht="15" thickBot="1" x14ac:dyDescent="0.4">
      <c r="A23" s="246" t="s">
        <v>527</v>
      </c>
      <c r="B23" s="247"/>
      <c r="C23"/>
      <c r="D23"/>
      <c r="E23"/>
      <c r="F23"/>
      <c r="G23"/>
      <c r="H23"/>
    </row>
    <row r="24" spans="1:32" ht="15" thickBot="1" x14ac:dyDescent="0.4">
      <c r="A24" s="246" t="s">
        <v>528</v>
      </c>
      <c r="B24" s="247"/>
      <c r="C24"/>
      <c r="D24"/>
      <c r="E24"/>
      <c r="F24"/>
      <c r="G24"/>
      <c r="H24"/>
    </row>
    <row r="25" spans="1:32" ht="15" thickBot="1" x14ac:dyDescent="0.4">
      <c r="A25"/>
      <c r="B25"/>
      <c r="C25"/>
      <c r="D25"/>
      <c r="E25"/>
      <c r="F25"/>
      <c r="G25"/>
      <c r="H25"/>
    </row>
    <row r="26" spans="1:32" ht="102.65" customHeight="1" thickBot="1" x14ac:dyDescent="0.4">
      <c r="A26" s="523" t="s">
        <v>529</v>
      </c>
      <c r="B26" s="524"/>
      <c r="C26" s="524"/>
      <c r="D26" s="524"/>
      <c r="E26" s="524"/>
      <c r="F26" s="524"/>
      <c r="G26" s="524"/>
      <c r="H26" s="524"/>
      <c r="I26" s="524"/>
      <c r="J26" s="524"/>
      <c r="K26" s="524"/>
      <c r="L26" s="524"/>
      <c r="M26" s="524"/>
      <c r="N26" s="524"/>
      <c r="O26" s="524"/>
      <c r="P26" s="524"/>
      <c r="Q26" s="524"/>
      <c r="R26" s="524"/>
      <c r="S26" s="524"/>
      <c r="T26" s="524"/>
      <c r="U26" s="524"/>
      <c r="V26" s="525"/>
    </row>
    <row r="27" spans="1:32" x14ac:dyDescent="0.35">
      <c r="A27" s="241"/>
      <c r="B27" s="237"/>
      <c r="C27" s="237"/>
      <c r="D27" s="237"/>
      <c r="E27" s="237"/>
      <c r="F27" s="237"/>
      <c r="G27" s="237"/>
      <c r="H27" s="237"/>
      <c r="I27" s="237"/>
      <c r="J27" s="237"/>
      <c r="K27" s="237"/>
      <c r="L27" s="237"/>
      <c r="M27" s="237"/>
      <c r="N27" s="237"/>
      <c r="O27" s="237"/>
      <c r="P27" s="237"/>
      <c r="Q27" s="237"/>
      <c r="R27" s="237"/>
      <c r="S27" s="237"/>
      <c r="T27" s="237"/>
      <c r="U27" s="237"/>
      <c r="V27" s="237"/>
      <c r="W27" s="240"/>
      <c r="X27" s="237"/>
      <c r="Y27" s="237"/>
      <c r="Z27" s="237"/>
      <c r="AA27" s="237"/>
      <c r="AB27" s="237"/>
    </row>
    <row r="28" spans="1:32" ht="15" thickBot="1" x14ac:dyDescent="0.4">
      <c r="A28" s="239" t="s">
        <v>521</v>
      </c>
      <c r="B28" s="237"/>
      <c r="C28" s="237"/>
      <c r="D28" s="237"/>
      <c r="E28" s="237"/>
      <c r="F28" s="237"/>
      <c r="G28" s="237"/>
      <c r="H28" s="237"/>
      <c r="I28" s="237"/>
      <c r="J28" s="237"/>
      <c r="K28" s="237"/>
      <c r="L28" s="237"/>
      <c r="M28" s="237"/>
      <c r="N28" s="237"/>
      <c r="O28" s="237"/>
      <c r="P28" s="237"/>
      <c r="Q28" s="237"/>
      <c r="R28" s="237"/>
      <c r="S28" s="237"/>
      <c r="T28" s="237"/>
      <c r="U28" s="281" t="s">
        <v>532</v>
      </c>
      <c r="V28" s="240"/>
      <c r="W28" s="237"/>
      <c r="X28" s="237"/>
      <c r="Y28" s="237"/>
      <c r="Z28" s="237"/>
      <c r="AA28" s="237"/>
    </row>
    <row r="29" spans="1:32" ht="15" thickBot="1" x14ac:dyDescent="0.4">
      <c r="A29" s="241"/>
      <c r="B29" s="237"/>
      <c r="C29" s="237"/>
      <c r="D29" s="237"/>
      <c r="E29" s="237"/>
      <c r="F29" s="237"/>
      <c r="G29" s="237"/>
      <c r="H29" s="237"/>
      <c r="I29" s="237"/>
      <c r="J29" s="237"/>
      <c r="K29" s="237"/>
      <c r="L29" s="282"/>
      <c r="M29" s="282"/>
      <c r="N29" s="283"/>
      <c r="O29" s="283"/>
      <c r="P29" s="283"/>
      <c r="Q29" s="283"/>
      <c r="R29" s="283"/>
      <c r="S29" s="283"/>
      <c r="T29" s="308" t="s">
        <v>533</v>
      </c>
      <c r="U29" s="284"/>
      <c r="V29" s="240"/>
      <c r="W29" s="237"/>
      <c r="X29" s="237"/>
      <c r="Y29" s="237"/>
      <c r="Z29" s="237"/>
      <c r="AA29" s="237"/>
    </row>
    <row r="30" spans="1:32" ht="15" thickBot="1" x14ac:dyDescent="0.4">
      <c r="A30" s="250" t="s">
        <v>530</v>
      </c>
      <c r="B30" s="250">
        <v>2026</v>
      </c>
      <c r="C30" s="250">
        <v>2027</v>
      </c>
      <c r="D30" s="250">
        <v>2028</v>
      </c>
      <c r="E30" s="250">
        <v>2029</v>
      </c>
      <c r="F30" s="250">
        <v>2030</v>
      </c>
      <c r="G30" s="250">
        <v>2031</v>
      </c>
      <c r="H30" s="250">
        <v>2032</v>
      </c>
      <c r="I30" s="250">
        <v>2033</v>
      </c>
      <c r="J30" s="250">
        <v>2034</v>
      </c>
      <c r="K30" s="250">
        <v>2035</v>
      </c>
      <c r="L30" s="250">
        <v>2036</v>
      </c>
      <c r="M30" s="250">
        <v>2037</v>
      </c>
      <c r="N30" s="250">
        <v>2038</v>
      </c>
      <c r="O30" s="250">
        <v>2039</v>
      </c>
      <c r="P30" s="250">
        <v>2040</v>
      </c>
      <c r="Q30" s="250">
        <v>2041</v>
      </c>
      <c r="R30" s="250">
        <v>2042</v>
      </c>
      <c r="S30" s="250">
        <v>2043</v>
      </c>
      <c r="T30" s="250">
        <v>2044</v>
      </c>
      <c r="U30" s="250">
        <v>2045</v>
      </c>
      <c r="V30" s="237"/>
      <c r="W30" s="237"/>
      <c r="X30" s="237"/>
      <c r="Y30" s="237"/>
      <c r="Z30" s="237"/>
      <c r="AA30" s="237"/>
    </row>
    <row r="31" spans="1:32" s="136" customFormat="1" ht="15" thickBot="1" x14ac:dyDescent="0.4">
      <c r="A31" s="251" t="s">
        <v>531</v>
      </c>
      <c r="B31" s="252">
        <f>B23+B24-B14-B15-B16-B17</f>
        <v>0</v>
      </c>
      <c r="C31" s="252">
        <f>B31</f>
        <v>0</v>
      </c>
      <c r="D31" s="252">
        <f t="shared" ref="D31:T31" si="0">C31</f>
        <v>0</v>
      </c>
      <c r="E31" s="252">
        <f t="shared" si="0"/>
        <v>0</v>
      </c>
      <c r="F31" s="252">
        <f t="shared" si="0"/>
        <v>0</v>
      </c>
      <c r="G31" s="252">
        <f t="shared" si="0"/>
        <v>0</v>
      </c>
      <c r="H31" s="252">
        <f t="shared" si="0"/>
        <v>0</v>
      </c>
      <c r="I31" s="252">
        <f t="shared" si="0"/>
        <v>0</v>
      </c>
      <c r="J31" s="252">
        <f t="shared" si="0"/>
        <v>0</v>
      </c>
      <c r="K31" s="252">
        <f t="shared" si="0"/>
        <v>0</v>
      </c>
      <c r="L31" s="252">
        <f t="shared" si="0"/>
        <v>0</v>
      </c>
      <c r="M31" s="252">
        <f t="shared" si="0"/>
        <v>0</v>
      </c>
      <c r="N31" s="252">
        <f t="shared" si="0"/>
        <v>0</v>
      </c>
      <c r="O31" s="252">
        <f t="shared" si="0"/>
        <v>0</v>
      </c>
      <c r="P31" s="252">
        <f t="shared" si="0"/>
        <v>0</v>
      </c>
      <c r="Q31" s="252">
        <f t="shared" si="0"/>
        <v>0</v>
      </c>
      <c r="R31" s="252">
        <f t="shared" si="0"/>
        <v>0</v>
      </c>
      <c r="S31" s="252">
        <f t="shared" si="0"/>
        <v>0</v>
      </c>
      <c r="T31" s="252">
        <f t="shared" si="0"/>
        <v>0</v>
      </c>
      <c r="U31" s="252">
        <f>T31+U29</f>
        <v>0</v>
      </c>
      <c r="V31" s="237"/>
      <c r="W31" s="237"/>
      <c r="X31" s="237"/>
      <c r="Y31" s="237"/>
      <c r="Z31" s="237"/>
      <c r="AA31" s="237"/>
      <c r="AB31"/>
      <c r="AC31"/>
      <c r="AD31"/>
      <c r="AE31"/>
      <c r="AF31"/>
    </row>
    <row r="32" spans="1:32" x14ac:dyDescent="0.35">
      <c r="A32" s="238"/>
      <c r="B32" s="237"/>
      <c r="C32" s="237"/>
      <c r="D32" s="237"/>
      <c r="E32" s="237"/>
      <c r="F32" s="237"/>
      <c r="G32" s="237"/>
      <c r="H32" s="237"/>
      <c r="I32" s="237"/>
      <c r="J32" s="237"/>
      <c r="K32" s="237"/>
      <c r="L32" s="237"/>
      <c r="M32" s="237"/>
      <c r="N32" s="237"/>
      <c r="O32" s="237"/>
      <c r="P32" s="237"/>
      <c r="Q32" s="237"/>
      <c r="R32" s="237"/>
      <c r="S32" s="237"/>
      <c r="T32" s="237"/>
      <c r="U32" s="237"/>
      <c r="V32" s="240" t="s">
        <v>534</v>
      </c>
      <c r="W32" s="237"/>
      <c r="X32" s="237"/>
      <c r="Y32" s="237"/>
      <c r="Z32" s="237"/>
      <c r="AA32" s="237"/>
    </row>
    <row r="33" spans="1:28" ht="20.5" customHeight="1" x14ac:dyDescent="0.35">
      <c r="A33" s="253" t="s">
        <v>535</v>
      </c>
      <c r="B33" s="628">
        <f>-A8</f>
        <v>0</v>
      </c>
      <c r="C33" s="255"/>
      <c r="D33" s="255"/>
      <c r="E33" s="255"/>
      <c r="F33" s="255"/>
      <c r="G33" s="255"/>
      <c r="H33" s="255"/>
      <c r="I33" s="255"/>
      <c r="J33" s="255"/>
      <c r="K33" s="255"/>
      <c r="L33" s="255"/>
      <c r="M33" s="255"/>
      <c r="N33" s="255"/>
      <c r="O33" s="255"/>
      <c r="P33" s="255"/>
      <c r="Q33" s="255"/>
      <c r="R33" s="255"/>
      <c r="S33" s="255"/>
      <c r="T33" s="255"/>
      <c r="U33" s="255"/>
      <c r="V33" s="256"/>
      <c r="W33" s="237"/>
      <c r="X33" s="237"/>
      <c r="Y33" s="237"/>
      <c r="Z33" s="237"/>
      <c r="AA33" s="237"/>
    </row>
    <row r="34" spans="1:28" x14ac:dyDescent="0.35">
      <c r="A34" s="238"/>
      <c r="B34" s="237"/>
      <c r="C34" s="237"/>
      <c r="D34" s="237"/>
      <c r="E34" s="237"/>
      <c r="F34" s="237"/>
      <c r="G34" s="237"/>
      <c r="H34" s="237"/>
      <c r="I34" s="237"/>
      <c r="J34" s="237"/>
      <c r="K34" s="237"/>
      <c r="L34" s="237"/>
      <c r="M34" s="237"/>
      <c r="N34" s="237"/>
      <c r="O34" s="237"/>
      <c r="P34" s="237"/>
      <c r="Q34" s="237"/>
      <c r="R34" s="237"/>
      <c r="S34" s="237"/>
      <c r="T34" s="237"/>
      <c r="U34" s="237"/>
      <c r="V34" s="256"/>
      <c r="W34" s="237"/>
      <c r="X34" s="237"/>
      <c r="Y34" s="237"/>
      <c r="Z34" s="237"/>
      <c r="AA34" s="237"/>
    </row>
    <row r="35" spans="1:28" ht="17.149999999999999" customHeight="1" x14ac:dyDescent="0.35">
      <c r="A35" s="253" t="s">
        <v>536</v>
      </c>
      <c r="B35" s="629">
        <f>-$A$8/20</f>
        <v>0</v>
      </c>
      <c r="C35" s="629">
        <f t="shared" ref="C35:U35" si="1">-$A$8/20</f>
        <v>0</v>
      </c>
      <c r="D35" s="629">
        <f t="shared" si="1"/>
        <v>0</v>
      </c>
      <c r="E35" s="629">
        <f t="shared" si="1"/>
        <v>0</v>
      </c>
      <c r="F35" s="629">
        <f t="shared" si="1"/>
        <v>0</v>
      </c>
      <c r="G35" s="629">
        <f t="shared" si="1"/>
        <v>0</v>
      </c>
      <c r="H35" s="629">
        <f t="shared" si="1"/>
        <v>0</v>
      </c>
      <c r="I35" s="629">
        <f t="shared" si="1"/>
        <v>0</v>
      </c>
      <c r="J35" s="629">
        <f t="shared" si="1"/>
        <v>0</v>
      </c>
      <c r="K35" s="629">
        <f t="shared" si="1"/>
        <v>0</v>
      </c>
      <c r="L35" s="629">
        <f t="shared" si="1"/>
        <v>0</v>
      </c>
      <c r="M35" s="629">
        <f t="shared" si="1"/>
        <v>0</v>
      </c>
      <c r="N35" s="629">
        <f>-$A$8/20</f>
        <v>0</v>
      </c>
      <c r="O35" s="629">
        <f t="shared" si="1"/>
        <v>0</v>
      </c>
      <c r="P35" s="629">
        <f t="shared" si="1"/>
        <v>0</v>
      </c>
      <c r="Q35" s="629">
        <f t="shared" si="1"/>
        <v>0</v>
      </c>
      <c r="R35" s="629">
        <f t="shared" si="1"/>
        <v>0</v>
      </c>
      <c r="S35" s="629">
        <f t="shared" si="1"/>
        <v>0</v>
      </c>
      <c r="T35" s="629">
        <f t="shared" si="1"/>
        <v>0</v>
      </c>
      <c r="U35" s="629">
        <f t="shared" si="1"/>
        <v>0</v>
      </c>
      <c r="V35" s="256"/>
      <c r="W35" s="237"/>
      <c r="X35" s="237"/>
      <c r="Y35" s="237"/>
      <c r="Z35" s="237"/>
      <c r="AA35" s="237"/>
    </row>
    <row r="36" spans="1:28" x14ac:dyDescent="0.35">
      <c r="A36" s="238"/>
      <c r="B36" s="237"/>
      <c r="C36" s="237"/>
      <c r="D36" s="237"/>
      <c r="E36" s="237"/>
      <c r="F36" s="237"/>
      <c r="G36" s="237"/>
      <c r="H36" s="237"/>
      <c r="I36" s="237"/>
      <c r="J36" s="237"/>
      <c r="K36" s="237"/>
      <c r="L36" s="237"/>
      <c r="M36" s="237"/>
      <c r="N36" s="237"/>
      <c r="O36" s="237"/>
      <c r="P36" s="237"/>
      <c r="Q36" s="237"/>
      <c r="R36" s="237"/>
      <c r="S36" s="237"/>
      <c r="T36" s="237"/>
      <c r="U36" s="237"/>
      <c r="V36" s="256"/>
      <c r="W36" s="237"/>
      <c r="X36" s="237"/>
      <c r="Y36" s="237"/>
      <c r="Z36" s="237"/>
      <c r="AA36" s="237"/>
    </row>
    <row r="37" spans="1:28" ht="33" customHeight="1" x14ac:dyDescent="0.35">
      <c r="A37" s="257" t="s">
        <v>537</v>
      </c>
      <c r="B37" s="258">
        <f>$A$11/20</f>
        <v>0</v>
      </c>
      <c r="C37" s="258">
        <f t="shared" ref="C37:U37" si="2">$A$11/20</f>
        <v>0</v>
      </c>
      <c r="D37" s="258">
        <f t="shared" si="2"/>
        <v>0</v>
      </c>
      <c r="E37" s="258">
        <f t="shared" si="2"/>
        <v>0</v>
      </c>
      <c r="F37" s="258">
        <f t="shared" si="2"/>
        <v>0</v>
      </c>
      <c r="G37" s="258">
        <f t="shared" si="2"/>
        <v>0</v>
      </c>
      <c r="H37" s="258">
        <f t="shared" si="2"/>
        <v>0</v>
      </c>
      <c r="I37" s="258">
        <f t="shared" si="2"/>
        <v>0</v>
      </c>
      <c r="J37" s="258">
        <f t="shared" si="2"/>
        <v>0</v>
      </c>
      <c r="K37" s="258">
        <f t="shared" si="2"/>
        <v>0</v>
      </c>
      <c r="L37" s="258">
        <f t="shared" si="2"/>
        <v>0</v>
      </c>
      <c r="M37" s="258">
        <f t="shared" si="2"/>
        <v>0</v>
      </c>
      <c r="N37" s="258">
        <f>$A$11/20</f>
        <v>0</v>
      </c>
      <c r="O37" s="258">
        <f t="shared" si="2"/>
        <v>0</v>
      </c>
      <c r="P37" s="258">
        <f t="shared" si="2"/>
        <v>0</v>
      </c>
      <c r="Q37" s="258">
        <f t="shared" si="2"/>
        <v>0</v>
      </c>
      <c r="R37" s="258">
        <f t="shared" si="2"/>
        <v>0</v>
      </c>
      <c r="S37" s="258">
        <f t="shared" si="2"/>
        <v>0</v>
      </c>
      <c r="T37" s="258">
        <f t="shared" si="2"/>
        <v>0</v>
      </c>
      <c r="U37" s="258">
        <f t="shared" si="2"/>
        <v>0</v>
      </c>
      <c r="V37" s="256"/>
      <c r="W37" s="237"/>
      <c r="X37" s="237"/>
      <c r="Y37" s="237"/>
      <c r="Z37" s="237"/>
      <c r="AA37" s="237"/>
    </row>
    <row r="38" spans="1:28" x14ac:dyDescent="0.35">
      <c r="A38" s="238"/>
      <c r="B38" s="237"/>
      <c r="C38" s="237"/>
      <c r="D38" s="237"/>
      <c r="E38" s="237"/>
      <c r="F38" s="237"/>
      <c r="G38" s="237"/>
      <c r="H38" s="237"/>
      <c r="I38" s="237"/>
      <c r="J38" s="237"/>
      <c r="K38" s="237"/>
      <c r="L38" s="237"/>
      <c r="M38" s="237"/>
      <c r="N38" s="237"/>
      <c r="O38" s="237"/>
      <c r="P38" s="237"/>
      <c r="Q38" s="237"/>
      <c r="R38" s="237"/>
      <c r="S38" s="237"/>
      <c r="T38" s="237"/>
      <c r="U38" s="237"/>
      <c r="V38" s="256"/>
      <c r="W38" s="237"/>
      <c r="X38" s="237"/>
      <c r="Y38" s="237"/>
      <c r="Z38" s="237"/>
      <c r="AA38" s="237"/>
    </row>
    <row r="39" spans="1:28" x14ac:dyDescent="0.35">
      <c r="A39" s="257" t="s">
        <v>538</v>
      </c>
      <c r="B39" s="628">
        <f>B31+B35+B37</f>
        <v>0</v>
      </c>
      <c r="C39" s="628">
        <f t="shared" ref="C39:U39" si="3">C31+C35+C37</f>
        <v>0</v>
      </c>
      <c r="D39" s="628">
        <f t="shared" si="3"/>
        <v>0</v>
      </c>
      <c r="E39" s="628">
        <f t="shared" si="3"/>
        <v>0</v>
      </c>
      <c r="F39" s="628">
        <f t="shared" si="3"/>
        <v>0</v>
      </c>
      <c r="G39" s="628">
        <f t="shared" si="3"/>
        <v>0</v>
      </c>
      <c r="H39" s="628">
        <f t="shared" si="3"/>
        <v>0</v>
      </c>
      <c r="I39" s="628">
        <f t="shared" si="3"/>
        <v>0</v>
      </c>
      <c r="J39" s="628">
        <f t="shared" si="3"/>
        <v>0</v>
      </c>
      <c r="K39" s="628">
        <f t="shared" si="3"/>
        <v>0</v>
      </c>
      <c r="L39" s="628">
        <f t="shared" si="3"/>
        <v>0</v>
      </c>
      <c r="M39" s="628">
        <f t="shared" si="3"/>
        <v>0</v>
      </c>
      <c r="N39" s="628">
        <f t="shared" si="3"/>
        <v>0</v>
      </c>
      <c r="O39" s="628">
        <f t="shared" si="3"/>
        <v>0</v>
      </c>
      <c r="P39" s="628">
        <f t="shared" si="3"/>
        <v>0</v>
      </c>
      <c r="Q39" s="628">
        <f t="shared" si="3"/>
        <v>0</v>
      </c>
      <c r="R39" s="628">
        <f>R31+R35+R37</f>
        <v>0</v>
      </c>
      <c r="S39" s="628">
        <f t="shared" si="3"/>
        <v>0</v>
      </c>
      <c r="T39" s="628">
        <f t="shared" si="3"/>
        <v>0</v>
      </c>
      <c r="U39" s="628">
        <f t="shared" si="3"/>
        <v>0</v>
      </c>
      <c r="V39" s="256"/>
      <c r="W39" s="237"/>
      <c r="X39" s="237"/>
      <c r="Y39" s="237"/>
      <c r="Z39" s="237"/>
      <c r="AA39" s="237"/>
    </row>
    <row r="40" spans="1:28" x14ac:dyDescent="0.35">
      <c r="A40" s="238"/>
      <c r="B40" s="237"/>
      <c r="C40" s="237"/>
      <c r="D40" s="237"/>
      <c r="E40" s="237"/>
      <c r="F40" s="237"/>
      <c r="G40" s="237"/>
      <c r="H40" s="237"/>
      <c r="I40" s="237"/>
      <c r="J40" s="237"/>
      <c r="K40" s="237"/>
      <c r="L40" s="237"/>
      <c r="M40" s="237"/>
      <c r="N40" s="237"/>
      <c r="O40" s="237"/>
      <c r="P40" s="237"/>
      <c r="Q40" s="237"/>
      <c r="R40" s="237"/>
      <c r="S40" s="237"/>
      <c r="T40" s="237"/>
      <c r="U40" s="237"/>
      <c r="V40" s="256"/>
      <c r="W40" s="237"/>
      <c r="X40" s="237"/>
      <c r="Y40" s="237"/>
      <c r="Z40" s="237"/>
      <c r="AA40" s="237"/>
    </row>
    <row r="41" spans="1:28" x14ac:dyDescent="0.35">
      <c r="A41" s="257" t="s">
        <v>539</v>
      </c>
      <c r="B41" s="258">
        <f>-IF(B39&gt;0,B39*0.25,0)</f>
        <v>0</v>
      </c>
      <c r="C41" s="258">
        <f t="shared" ref="C41:U41" si="4">-IF(C39&gt;0,C39*0.25,0)</f>
        <v>0</v>
      </c>
      <c r="D41" s="258">
        <f t="shared" si="4"/>
        <v>0</v>
      </c>
      <c r="E41" s="258">
        <f t="shared" si="4"/>
        <v>0</v>
      </c>
      <c r="F41" s="258">
        <f t="shared" si="4"/>
        <v>0</v>
      </c>
      <c r="G41" s="258">
        <f t="shared" si="4"/>
        <v>0</v>
      </c>
      <c r="H41" s="258">
        <f t="shared" si="4"/>
        <v>0</v>
      </c>
      <c r="I41" s="258">
        <f t="shared" si="4"/>
        <v>0</v>
      </c>
      <c r="J41" s="258">
        <f t="shared" si="4"/>
        <v>0</v>
      </c>
      <c r="K41" s="258">
        <f t="shared" si="4"/>
        <v>0</v>
      </c>
      <c r="L41" s="258">
        <f t="shared" si="4"/>
        <v>0</v>
      </c>
      <c r="M41" s="258">
        <f>-IF(M39&gt;0,M39*0.25,0)</f>
        <v>0</v>
      </c>
      <c r="N41" s="258">
        <f t="shared" si="4"/>
        <v>0</v>
      </c>
      <c r="O41" s="258">
        <f t="shared" si="4"/>
        <v>0</v>
      </c>
      <c r="P41" s="258">
        <f t="shared" si="4"/>
        <v>0</v>
      </c>
      <c r="Q41" s="258">
        <f t="shared" si="4"/>
        <v>0</v>
      </c>
      <c r="R41" s="258">
        <f t="shared" si="4"/>
        <v>0</v>
      </c>
      <c r="S41" s="258">
        <f t="shared" si="4"/>
        <v>0</v>
      </c>
      <c r="T41" s="258">
        <f t="shared" si="4"/>
        <v>0</v>
      </c>
      <c r="U41" s="258">
        <f t="shared" si="4"/>
        <v>0</v>
      </c>
      <c r="V41" s="256"/>
      <c r="W41" s="237"/>
      <c r="X41" s="237"/>
      <c r="Y41" s="237"/>
      <c r="Z41" s="237"/>
      <c r="AA41" s="237"/>
    </row>
    <row r="42" spans="1:28" x14ac:dyDescent="0.35">
      <c r="A42" s="238"/>
      <c r="B42" s="237"/>
      <c r="C42" s="237"/>
      <c r="D42" s="237"/>
      <c r="E42" s="237"/>
      <c r="F42" s="237"/>
      <c r="G42" s="237"/>
      <c r="H42" s="237"/>
      <c r="I42" s="237"/>
      <c r="J42" s="237"/>
      <c r="K42" s="237"/>
      <c r="L42" s="237"/>
      <c r="M42" s="237"/>
      <c r="N42" s="237"/>
      <c r="O42" s="237"/>
      <c r="P42" s="237"/>
      <c r="Q42" s="237"/>
      <c r="R42" s="237"/>
      <c r="S42" s="237"/>
      <c r="T42" s="237"/>
      <c r="U42" s="237"/>
      <c r="V42" s="256"/>
      <c r="W42" s="237"/>
      <c r="X42" s="237"/>
      <c r="Y42" s="237"/>
      <c r="Z42" s="237"/>
      <c r="AA42" s="237"/>
    </row>
    <row r="43" spans="1:28" ht="30.65" customHeight="1" x14ac:dyDescent="0.35">
      <c r="A43" s="257" t="s">
        <v>540</v>
      </c>
      <c r="B43" s="254">
        <f>A11</f>
        <v>0</v>
      </c>
      <c r="C43" s="255"/>
      <c r="D43" s="255"/>
      <c r="E43" s="255"/>
      <c r="F43" s="255"/>
      <c r="G43" s="255"/>
      <c r="H43" s="255"/>
      <c r="I43" s="255"/>
      <c r="J43" s="255"/>
      <c r="K43" s="255"/>
      <c r="L43" s="255"/>
      <c r="M43" s="255"/>
      <c r="N43" s="255"/>
      <c r="O43" s="255"/>
      <c r="P43" s="255"/>
      <c r="Q43" s="255"/>
      <c r="R43" s="255"/>
      <c r="S43" s="255"/>
      <c r="T43" s="255"/>
      <c r="U43" s="255"/>
      <c r="V43" s="256"/>
      <c r="W43" s="237"/>
      <c r="X43" s="237"/>
      <c r="Y43" s="237"/>
      <c r="Z43" s="237"/>
      <c r="AA43" s="237"/>
    </row>
    <row r="44" spans="1:28" x14ac:dyDescent="0.35">
      <c r="A44" s="238"/>
      <c r="B44" s="237"/>
      <c r="C44" s="237"/>
      <c r="D44" s="237"/>
      <c r="E44" s="237"/>
      <c r="F44" s="237"/>
      <c r="G44" s="237"/>
      <c r="H44" s="237"/>
      <c r="I44" s="237"/>
      <c r="J44" s="237"/>
      <c r="K44" s="237"/>
      <c r="L44" s="237"/>
      <c r="M44" s="237"/>
      <c r="N44" s="237"/>
      <c r="O44" s="237"/>
      <c r="P44" s="237"/>
      <c r="Q44" s="237"/>
      <c r="R44" s="237"/>
      <c r="S44" s="237"/>
      <c r="T44" s="237"/>
      <c r="U44" s="237"/>
      <c r="V44" s="256"/>
      <c r="W44" s="237"/>
      <c r="X44" s="237"/>
      <c r="Y44" s="237"/>
      <c r="Z44" s="237"/>
      <c r="AA44" s="237"/>
    </row>
    <row r="45" spans="1:28" x14ac:dyDescent="0.35">
      <c r="A45" s="257" t="s">
        <v>541</v>
      </c>
      <c r="B45" s="628">
        <f>B31+B33+B41</f>
        <v>0</v>
      </c>
      <c r="C45" s="628">
        <f>C31+C33+C41</f>
        <v>0</v>
      </c>
      <c r="D45" s="628">
        <f t="shared" ref="D45:U45" si="5">D31+D33+D41</f>
        <v>0</v>
      </c>
      <c r="E45" s="628">
        <f t="shared" si="5"/>
        <v>0</v>
      </c>
      <c r="F45" s="628">
        <f t="shared" si="5"/>
        <v>0</v>
      </c>
      <c r="G45" s="628">
        <f t="shared" si="5"/>
        <v>0</v>
      </c>
      <c r="H45" s="628">
        <f t="shared" si="5"/>
        <v>0</v>
      </c>
      <c r="I45" s="628">
        <f t="shared" si="5"/>
        <v>0</v>
      </c>
      <c r="J45" s="628">
        <f t="shared" si="5"/>
        <v>0</v>
      </c>
      <c r="K45" s="628">
        <f t="shared" si="5"/>
        <v>0</v>
      </c>
      <c r="L45" s="628">
        <f t="shared" si="5"/>
        <v>0</v>
      </c>
      <c r="M45" s="628">
        <f t="shared" si="5"/>
        <v>0</v>
      </c>
      <c r="N45" s="628">
        <f t="shared" si="5"/>
        <v>0</v>
      </c>
      <c r="O45" s="628">
        <f t="shared" si="5"/>
        <v>0</v>
      </c>
      <c r="P45" s="628">
        <f t="shared" si="5"/>
        <v>0</v>
      </c>
      <c r="Q45" s="628">
        <f t="shared" si="5"/>
        <v>0</v>
      </c>
      <c r="R45" s="628">
        <f t="shared" si="5"/>
        <v>0</v>
      </c>
      <c r="S45" s="628">
        <f t="shared" si="5"/>
        <v>0</v>
      </c>
      <c r="T45" s="628">
        <f t="shared" si="5"/>
        <v>0</v>
      </c>
      <c r="U45" s="628">
        <f t="shared" si="5"/>
        <v>0</v>
      </c>
      <c r="V45" s="256"/>
      <c r="W45" s="237"/>
      <c r="X45" s="237"/>
      <c r="Y45" s="237"/>
      <c r="Z45" s="237"/>
      <c r="AA45" s="237"/>
    </row>
    <row r="46" spans="1:28" x14ac:dyDescent="0.35">
      <c r="A46" s="257" t="s">
        <v>542</v>
      </c>
      <c r="B46" s="628">
        <f>B45+B43</f>
        <v>0</v>
      </c>
      <c r="C46" s="628">
        <f t="shared" ref="C46:U46" si="6">C45+C43</f>
        <v>0</v>
      </c>
      <c r="D46" s="628">
        <f t="shared" si="6"/>
        <v>0</v>
      </c>
      <c r="E46" s="628">
        <f t="shared" si="6"/>
        <v>0</v>
      </c>
      <c r="F46" s="628">
        <f t="shared" si="6"/>
        <v>0</v>
      </c>
      <c r="G46" s="628">
        <f t="shared" si="6"/>
        <v>0</v>
      </c>
      <c r="H46" s="628">
        <f t="shared" si="6"/>
        <v>0</v>
      </c>
      <c r="I46" s="628">
        <f t="shared" si="6"/>
        <v>0</v>
      </c>
      <c r="J46" s="628">
        <f t="shared" si="6"/>
        <v>0</v>
      </c>
      <c r="K46" s="628">
        <f t="shared" si="6"/>
        <v>0</v>
      </c>
      <c r="L46" s="628">
        <f t="shared" si="6"/>
        <v>0</v>
      </c>
      <c r="M46" s="628">
        <f t="shared" si="6"/>
        <v>0</v>
      </c>
      <c r="N46" s="628">
        <f t="shared" si="6"/>
        <v>0</v>
      </c>
      <c r="O46" s="628">
        <f t="shared" si="6"/>
        <v>0</v>
      </c>
      <c r="P46" s="628">
        <f t="shared" si="6"/>
        <v>0</v>
      </c>
      <c r="Q46" s="628">
        <f t="shared" si="6"/>
        <v>0</v>
      </c>
      <c r="R46" s="628">
        <f t="shared" si="6"/>
        <v>0</v>
      </c>
      <c r="S46" s="628">
        <f t="shared" si="6"/>
        <v>0</v>
      </c>
      <c r="T46" s="628">
        <f t="shared" si="6"/>
        <v>0</v>
      </c>
      <c r="U46" s="628">
        <f t="shared" si="6"/>
        <v>0</v>
      </c>
      <c r="V46" s="256"/>
      <c r="W46" s="237"/>
      <c r="X46" s="237"/>
      <c r="Y46" s="237"/>
      <c r="Z46" s="237"/>
      <c r="AA46" s="237"/>
      <c r="AB46" s="237"/>
    </row>
    <row r="47" spans="1:28" x14ac:dyDescent="0.35">
      <c r="A47" s="238"/>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row>
    <row r="48" spans="1:28" ht="28.5" x14ac:dyDescent="0.35">
      <c r="A48" s="259" t="s">
        <v>857</v>
      </c>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row>
    <row r="49" spans="1:37" x14ac:dyDescent="0.35">
      <c r="A49" s="310">
        <f>-NPV(0.0589,B45:U45)</f>
        <v>0</v>
      </c>
      <c r="B49" s="309"/>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row>
    <row r="50" spans="1:37" x14ac:dyDescent="0.35">
      <c r="A50" s="259" t="s">
        <v>543</v>
      </c>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row>
    <row r="51" spans="1:37" x14ac:dyDescent="0.35">
      <c r="A51" s="260" t="e">
        <f>IRR(B46:AF46)</f>
        <v>#NUM!</v>
      </c>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row>
    <row r="52" spans="1:37" x14ac:dyDescent="0.35">
      <c r="A52" s="238"/>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row>
    <row r="53" spans="1:37" x14ac:dyDescent="0.35">
      <c r="A53" s="238"/>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row>
    <row r="54" spans="1:37" x14ac:dyDescent="0.35">
      <c r="A54" s="238"/>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row>
    <row r="55" spans="1:37" x14ac:dyDescent="0.35">
      <c r="A55" s="238"/>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row>
    <row r="56" spans="1:37" x14ac:dyDescent="0.35">
      <c r="A56" s="238"/>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row>
    <row r="57" spans="1:37" x14ac:dyDescent="0.35">
      <c r="A57" s="238"/>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row>
    <row r="58" spans="1:37" x14ac:dyDescent="0.35">
      <c r="A58" s="238"/>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row>
    <row r="59" spans="1:37" x14ac:dyDescent="0.35">
      <c r="A59" s="238"/>
      <c r="B59" s="238"/>
      <c r="C59" s="238"/>
      <c r="D59" s="238"/>
      <c r="E59" s="238"/>
      <c r="F59" s="238"/>
      <c r="G59" s="238"/>
      <c r="H59" s="238"/>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row>
    <row r="60" spans="1:37" x14ac:dyDescent="0.35">
      <c r="A60" s="238"/>
      <c r="B60" s="238"/>
      <c r="C60" s="238"/>
      <c r="D60" s="238"/>
      <c r="E60" s="238"/>
      <c r="F60" s="238"/>
      <c r="G60" s="238"/>
      <c r="H60" s="238"/>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1:37" x14ac:dyDescent="0.35">
      <c r="A61" s="238"/>
      <c r="B61" s="238"/>
      <c r="C61" s="238"/>
      <c r="D61" s="238"/>
      <c r="E61" s="238"/>
      <c r="F61" s="238"/>
      <c r="G61" s="238"/>
      <c r="H61" s="238"/>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row r="62" spans="1:37" x14ac:dyDescent="0.35">
      <c r="A62" s="238"/>
      <c r="B62" s="238"/>
      <c r="C62" s="238"/>
      <c r="D62" s="238"/>
      <c r="E62" s="238"/>
      <c r="F62" s="238"/>
      <c r="G62" s="238"/>
      <c r="H62" s="238"/>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row>
    <row r="63" spans="1:37" x14ac:dyDescent="0.35">
      <c r="A63" s="238"/>
      <c r="B63" s="238"/>
      <c r="C63" s="238"/>
      <c r="D63" s="238"/>
      <c r="E63" s="238"/>
      <c r="F63" s="238"/>
      <c r="G63" s="238"/>
      <c r="H63" s="238"/>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row>
    <row r="64" spans="1:37" x14ac:dyDescent="0.35">
      <c r="A64" s="238"/>
      <c r="B64" s="238"/>
      <c r="C64" s="238"/>
      <c r="D64" s="238"/>
      <c r="E64" s="238"/>
      <c r="F64" s="238"/>
      <c r="G64" s="238"/>
      <c r="H64" s="238"/>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row>
    <row r="65" spans="1:37" x14ac:dyDescent="0.35">
      <c r="A65" s="238"/>
      <c r="B65" s="238"/>
      <c r="C65" s="238"/>
      <c r="D65" s="238"/>
      <c r="E65" s="238"/>
      <c r="F65" s="238"/>
      <c r="G65" s="238"/>
      <c r="H65" s="238"/>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row>
    <row r="66" spans="1:37" x14ac:dyDescent="0.35">
      <c r="A66" s="238"/>
      <c r="B66" s="238"/>
      <c r="C66" s="238"/>
      <c r="D66" s="238"/>
      <c r="E66" s="238"/>
      <c r="F66" s="238"/>
      <c r="G66" s="238"/>
      <c r="H66" s="238"/>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row>
    <row r="67" spans="1:37" x14ac:dyDescent="0.35">
      <c r="A67" s="238"/>
      <c r="B67" s="238"/>
      <c r="C67" s="238"/>
      <c r="D67" s="238"/>
      <c r="E67" s="238"/>
      <c r="F67" s="238"/>
      <c r="G67" s="238"/>
      <c r="H67" s="238"/>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row>
    <row r="68" spans="1:37" x14ac:dyDescent="0.35">
      <c r="A68" s="238"/>
      <c r="B68" s="238"/>
      <c r="C68" s="238"/>
      <c r="D68" s="238"/>
      <c r="E68" s="238"/>
      <c r="F68" s="238"/>
      <c r="G68" s="238"/>
      <c r="H68" s="238"/>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row>
    <row r="69" spans="1:37" x14ac:dyDescent="0.35">
      <c r="A69" s="238"/>
      <c r="B69" s="238"/>
      <c r="C69" s="238"/>
      <c r="D69" s="238"/>
      <c r="E69" s="238"/>
      <c r="F69" s="238"/>
      <c r="G69" s="238"/>
      <c r="H69" s="238"/>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row>
    <row r="70" spans="1:37" x14ac:dyDescent="0.35">
      <c r="A70" s="238"/>
      <c r="B70" s="238"/>
      <c r="C70" s="238"/>
      <c r="D70" s="238"/>
      <c r="E70" s="238"/>
      <c r="F70" s="238"/>
      <c r="G70" s="238"/>
      <c r="H70" s="238"/>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row>
    <row r="71" spans="1:37" x14ac:dyDescent="0.35">
      <c r="A71" s="238"/>
      <c r="B71" s="238"/>
      <c r="C71" s="238"/>
      <c r="D71" s="238"/>
      <c r="E71" s="238"/>
      <c r="F71" s="238"/>
      <c r="G71" s="238"/>
      <c r="H71" s="238"/>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row>
    <row r="72" spans="1:37" x14ac:dyDescent="0.35">
      <c r="A72" s="238"/>
      <c r="B72" s="238"/>
      <c r="C72" s="238"/>
      <c r="D72" s="238"/>
      <c r="E72" s="238"/>
      <c r="F72" s="238"/>
      <c r="G72" s="238"/>
      <c r="H72" s="238"/>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row>
    <row r="73" spans="1:37" x14ac:dyDescent="0.35">
      <c r="A73" s="238"/>
      <c r="B73" s="238"/>
      <c r="C73" s="238"/>
      <c r="D73" s="238"/>
      <c r="E73" s="238"/>
      <c r="F73" s="238"/>
      <c r="G73" s="238"/>
      <c r="H73" s="238"/>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row>
    <row r="74" spans="1:37" x14ac:dyDescent="0.35">
      <c r="A74" s="238"/>
      <c r="B74" s="238"/>
      <c r="C74" s="238"/>
      <c r="D74" s="238"/>
      <c r="E74" s="238"/>
      <c r="F74" s="238"/>
      <c r="G74" s="238"/>
      <c r="H74" s="238"/>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row>
    <row r="75" spans="1:37" x14ac:dyDescent="0.35">
      <c r="A75" s="238"/>
      <c r="B75" s="238"/>
      <c r="C75" s="238"/>
      <c r="D75" s="238"/>
      <c r="E75" s="238"/>
      <c r="F75" s="238"/>
      <c r="G75" s="238"/>
      <c r="H75" s="238"/>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row>
    <row r="76" spans="1:37" x14ac:dyDescent="0.35">
      <c r="A76" s="238"/>
      <c r="B76" s="238"/>
      <c r="C76" s="238"/>
      <c r="D76" s="238"/>
      <c r="E76" s="238"/>
      <c r="F76" s="238"/>
      <c r="G76" s="238"/>
      <c r="H76" s="238"/>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row>
    <row r="77" spans="1:37" x14ac:dyDescent="0.35">
      <c r="A77" s="238"/>
      <c r="B77" s="238"/>
      <c r="C77" s="238"/>
      <c r="D77" s="238"/>
      <c r="E77" s="238"/>
      <c r="F77" s="238"/>
      <c r="G77" s="238"/>
      <c r="H77" s="238"/>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row>
    <row r="78" spans="1:37" x14ac:dyDescent="0.35">
      <c r="A78" s="238"/>
      <c r="B78" s="238"/>
      <c r="C78" s="238"/>
      <c r="D78" s="238"/>
      <c r="E78" s="238"/>
      <c r="F78" s="238"/>
      <c r="G78" s="238"/>
      <c r="H78" s="238"/>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row>
    <row r="79" spans="1:37" x14ac:dyDescent="0.35">
      <c r="A79" s="238"/>
      <c r="B79" s="238"/>
      <c r="C79" s="238"/>
      <c r="D79" s="238"/>
      <c r="E79" s="238"/>
      <c r="F79" s="238"/>
      <c r="G79" s="238"/>
      <c r="H79" s="238"/>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row>
    <row r="80" spans="1:37" x14ac:dyDescent="0.35">
      <c r="A80" s="238"/>
      <c r="B80" s="238"/>
      <c r="C80" s="238"/>
      <c r="D80" s="238"/>
      <c r="E80" s="238"/>
      <c r="F80" s="238"/>
      <c r="G80" s="238"/>
      <c r="H80" s="238"/>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row>
    <row r="81" spans="1:37" x14ac:dyDescent="0.35">
      <c r="A81" s="238"/>
      <c r="B81" s="238"/>
      <c r="C81" s="238"/>
      <c r="D81" s="238"/>
      <c r="E81" s="238"/>
      <c r="F81" s="238"/>
      <c r="G81" s="238"/>
      <c r="H81" s="238"/>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row>
    <row r="82" spans="1:37" x14ac:dyDescent="0.35">
      <c r="A82" s="238"/>
      <c r="B82" s="238"/>
      <c r="C82" s="238"/>
      <c r="D82" s="238"/>
      <c r="E82" s="238"/>
      <c r="F82" s="238"/>
      <c r="G82" s="238"/>
      <c r="H82" s="238"/>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row>
    <row r="83" spans="1:37" x14ac:dyDescent="0.35">
      <c r="A83" s="238"/>
      <c r="B83" s="238"/>
      <c r="C83" s="238"/>
      <c r="D83" s="238"/>
      <c r="E83" s="238"/>
      <c r="F83" s="238"/>
      <c r="G83" s="238"/>
      <c r="H83" s="238"/>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row>
    <row r="84" spans="1:37" x14ac:dyDescent="0.35">
      <c r="A84" s="238"/>
      <c r="B84" s="238"/>
      <c r="C84" s="238"/>
      <c r="D84" s="238"/>
      <c r="E84" s="238"/>
      <c r="F84" s="238"/>
      <c r="G84" s="238"/>
      <c r="H84" s="238"/>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row>
    <row r="85" spans="1:37" x14ac:dyDescent="0.35">
      <c r="A85" s="238"/>
      <c r="B85" s="238"/>
      <c r="C85" s="238"/>
      <c r="D85" s="238"/>
      <c r="E85" s="238"/>
      <c r="F85" s="238"/>
      <c r="G85" s="238"/>
      <c r="H85" s="238"/>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row>
    <row r="86" spans="1:37" x14ac:dyDescent="0.35">
      <c r="A86" s="238"/>
      <c r="B86" s="238"/>
      <c r="C86" s="238"/>
      <c r="D86" s="238"/>
      <c r="E86" s="238"/>
      <c r="F86" s="238"/>
      <c r="G86" s="238"/>
      <c r="H86" s="238"/>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row>
    <row r="87" spans="1:37" x14ac:dyDescent="0.35">
      <c r="A87" s="238"/>
      <c r="B87" s="238"/>
      <c r="C87" s="238"/>
      <c r="D87" s="238"/>
      <c r="E87" s="238"/>
      <c r="F87" s="238"/>
      <c r="G87" s="238"/>
      <c r="H87" s="238"/>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row>
    <row r="88" spans="1:37" x14ac:dyDescent="0.35">
      <c r="A88" s="238"/>
      <c r="B88" s="238"/>
      <c r="C88" s="238"/>
      <c r="D88" s="238"/>
      <c r="E88" s="238"/>
      <c r="F88" s="238"/>
      <c r="G88" s="238"/>
      <c r="H88" s="238"/>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row>
    <row r="89" spans="1:37" x14ac:dyDescent="0.35">
      <c r="A89" s="238"/>
      <c r="B89" s="238"/>
      <c r="C89" s="238"/>
      <c r="D89" s="238"/>
      <c r="E89" s="238"/>
      <c r="F89" s="238"/>
      <c r="G89" s="238"/>
      <c r="H89" s="238"/>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row>
    <row r="90" spans="1:37" x14ac:dyDescent="0.35">
      <c r="A90" s="238"/>
      <c r="B90" s="238"/>
      <c r="C90" s="238"/>
      <c r="D90" s="238"/>
      <c r="E90" s="238"/>
      <c r="F90" s="238"/>
      <c r="G90" s="238"/>
      <c r="H90" s="238"/>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row>
    <row r="91" spans="1:37" x14ac:dyDescent="0.35">
      <c r="A91" s="238"/>
      <c r="B91" s="238"/>
      <c r="C91" s="238"/>
      <c r="D91" s="238"/>
      <c r="E91" s="238"/>
      <c r="F91" s="238"/>
      <c r="G91" s="238"/>
      <c r="H91" s="238"/>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row>
    <row r="92" spans="1:37" x14ac:dyDescent="0.35">
      <c r="A92" s="238"/>
      <c r="B92" s="238"/>
      <c r="C92" s="238"/>
      <c r="D92" s="238"/>
      <c r="E92" s="238"/>
      <c r="F92" s="238"/>
      <c r="G92" s="238"/>
      <c r="H92" s="238"/>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row>
    <row r="93" spans="1:37" x14ac:dyDescent="0.35">
      <c r="A93" s="238"/>
      <c r="B93" s="238"/>
      <c r="C93" s="238"/>
      <c r="D93" s="238"/>
      <c r="E93" s="238"/>
      <c r="F93" s="238"/>
      <c r="G93" s="238"/>
      <c r="H93" s="238"/>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row>
    <row r="94" spans="1:37" x14ac:dyDescent="0.35">
      <c r="A94" s="238"/>
      <c r="B94" s="238"/>
      <c r="C94" s="238"/>
      <c r="D94" s="238"/>
      <c r="E94" s="238"/>
      <c r="F94" s="238"/>
      <c r="G94" s="238"/>
      <c r="H94" s="238"/>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row>
    <row r="95" spans="1:37" x14ac:dyDescent="0.35">
      <c r="A95" s="238"/>
      <c r="B95" s="238"/>
      <c r="C95" s="238"/>
      <c r="D95" s="238"/>
      <c r="E95" s="238"/>
      <c r="F95" s="238"/>
      <c r="G95" s="238"/>
      <c r="H95" s="238"/>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row>
    <row r="96" spans="1:37" x14ac:dyDescent="0.35">
      <c r="A96" s="238"/>
      <c r="B96" s="238"/>
      <c r="C96" s="238"/>
      <c r="D96" s="238"/>
      <c r="E96" s="238"/>
      <c r="F96" s="238"/>
      <c r="G96" s="238"/>
      <c r="H96" s="238"/>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row>
    <row r="97" spans="1:37" x14ac:dyDescent="0.35">
      <c r="A97" s="238"/>
      <c r="B97" s="238"/>
      <c r="C97" s="238"/>
      <c r="D97" s="238"/>
      <c r="E97" s="238"/>
      <c r="F97" s="238"/>
      <c r="G97" s="238"/>
      <c r="H97" s="238"/>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row>
    <row r="98" spans="1:37" x14ac:dyDescent="0.35">
      <c r="A98" s="238"/>
      <c r="B98" s="238"/>
      <c r="C98" s="238"/>
      <c r="D98" s="238"/>
      <c r="E98" s="238"/>
      <c r="F98" s="238"/>
      <c r="G98" s="238"/>
      <c r="H98" s="238"/>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row>
    <row r="99" spans="1:37" x14ac:dyDescent="0.35">
      <c r="A99" s="238"/>
      <c r="B99" s="238"/>
      <c r="C99" s="238"/>
      <c r="D99" s="238"/>
      <c r="E99" s="238"/>
      <c r="F99" s="238"/>
      <c r="G99" s="238"/>
      <c r="H99" s="238"/>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row>
    <row r="100" spans="1:37" x14ac:dyDescent="0.35">
      <c r="A100" s="238"/>
      <c r="B100" s="238"/>
      <c r="C100" s="238"/>
      <c r="D100" s="238"/>
      <c r="E100" s="238"/>
      <c r="F100" s="238"/>
      <c r="G100" s="238"/>
      <c r="H100" s="238"/>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row>
    <row r="101" spans="1:37" x14ac:dyDescent="0.35">
      <c r="A101" s="238"/>
      <c r="B101" s="238"/>
      <c r="C101" s="238"/>
      <c r="D101" s="238"/>
      <c r="E101" s="238"/>
      <c r="F101" s="238"/>
      <c r="G101" s="238"/>
      <c r="H101" s="238"/>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row>
    <row r="102" spans="1:37" x14ac:dyDescent="0.35">
      <c r="A102" s="238"/>
      <c r="B102" s="238"/>
      <c r="C102" s="238"/>
      <c r="D102" s="238"/>
      <c r="E102" s="238"/>
      <c r="F102" s="238"/>
      <c r="G102" s="238"/>
      <c r="H102" s="238"/>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row>
    <row r="103" spans="1:37" x14ac:dyDescent="0.35">
      <c r="A103" s="238"/>
      <c r="B103" s="238"/>
      <c r="C103" s="238"/>
      <c r="D103" s="238"/>
      <c r="E103" s="238"/>
      <c r="F103" s="238"/>
      <c r="G103" s="238"/>
      <c r="H103" s="238"/>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row>
    <row r="104" spans="1:37" x14ac:dyDescent="0.35">
      <c r="A104" s="238"/>
      <c r="B104" s="238"/>
      <c r="C104" s="238"/>
      <c r="D104" s="238"/>
      <c r="E104" s="238"/>
      <c r="F104" s="238"/>
      <c r="G104" s="238"/>
      <c r="H104" s="238"/>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row>
    <row r="105" spans="1:37" x14ac:dyDescent="0.35">
      <c r="A105" s="238"/>
      <c r="B105" s="238"/>
      <c r="C105" s="238"/>
      <c r="D105" s="238"/>
      <c r="E105" s="238"/>
      <c r="F105" s="238"/>
      <c r="G105" s="238"/>
      <c r="H105" s="238"/>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row>
    <row r="106" spans="1:37" x14ac:dyDescent="0.35">
      <c r="A106" s="238"/>
      <c r="B106" s="238"/>
      <c r="C106" s="238"/>
      <c r="D106" s="238"/>
      <c r="E106" s="238"/>
      <c r="F106" s="238"/>
      <c r="G106" s="238"/>
      <c r="H106" s="238"/>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row>
    <row r="107" spans="1:37" x14ac:dyDescent="0.35">
      <c r="A107" s="238"/>
      <c r="B107" s="238"/>
      <c r="C107" s="238"/>
      <c r="D107" s="238"/>
      <c r="E107" s="238"/>
      <c r="F107" s="238"/>
      <c r="G107" s="238"/>
      <c r="H107" s="238"/>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row>
    <row r="108" spans="1:37" x14ac:dyDescent="0.35">
      <c r="A108" s="238"/>
      <c r="B108" s="238"/>
      <c r="C108" s="238"/>
      <c r="D108" s="238"/>
      <c r="E108" s="238"/>
      <c r="F108" s="238"/>
      <c r="G108" s="238"/>
      <c r="H108" s="238"/>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row>
    <row r="109" spans="1:37" x14ac:dyDescent="0.35">
      <c r="A109" s="238"/>
      <c r="B109" s="238"/>
      <c r="C109" s="238"/>
      <c r="D109" s="238"/>
      <c r="E109" s="238"/>
      <c r="F109" s="238"/>
      <c r="G109" s="238"/>
      <c r="H109" s="238"/>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row>
    <row r="110" spans="1:37" x14ac:dyDescent="0.35">
      <c r="A110" s="238"/>
      <c r="B110" s="238"/>
      <c r="C110" s="238"/>
      <c r="D110" s="238"/>
      <c r="E110" s="238"/>
      <c r="F110" s="238"/>
      <c r="G110" s="238"/>
      <c r="H110" s="238"/>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row>
    <row r="111" spans="1:37" x14ac:dyDescent="0.35">
      <c r="A111" s="238"/>
      <c r="B111" s="238"/>
      <c r="C111" s="238"/>
      <c r="D111" s="238"/>
      <c r="E111" s="238"/>
      <c r="F111" s="238"/>
      <c r="G111" s="238"/>
      <c r="H111" s="238"/>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row>
    <row r="112" spans="1:37" x14ac:dyDescent="0.35">
      <c r="A112" s="238"/>
      <c r="B112" s="238"/>
      <c r="C112" s="238"/>
      <c r="D112" s="238"/>
      <c r="E112" s="238"/>
      <c r="F112" s="238"/>
      <c r="G112" s="238"/>
      <c r="H112" s="238"/>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row>
    <row r="113" spans="1:37" x14ac:dyDescent="0.35">
      <c r="A113" s="238"/>
      <c r="B113" s="238"/>
      <c r="C113" s="238"/>
      <c r="D113" s="238"/>
      <c r="E113" s="238"/>
      <c r="F113" s="238"/>
      <c r="G113" s="238"/>
      <c r="H113" s="238"/>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row>
    <row r="114" spans="1:37" x14ac:dyDescent="0.35">
      <c r="A114" s="238"/>
      <c r="B114" s="238"/>
      <c r="C114" s="238"/>
      <c r="D114" s="238"/>
      <c r="E114" s="238"/>
      <c r="F114" s="238"/>
      <c r="G114" s="238"/>
      <c r="H114" s="238"/>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row>
  </sheetData>
  <mergeCells count="4">
    <mergeCell ref="A1:AE1"/>
    <mergeCell ref="A13:B13"/>
    <mergeCell ref="A22:B22"/>
    <mergeCell ref="A26:V26"/>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700D1-D3A4-4043-9110-7DD0E5D44F92}">
  <sheetPr>
    <tabColor theme="5"/>
  </sheetPr>
  <dimension ref="A2:BD386"/>
  <sheetViews>
    <sheetView zoomScaleNormal="100" workbookViewId="0">
      <selection activeCell="J26" sqref="J26"/>
    </sheetView>
  </sheetViews>
  <sheetFormatPr baseColWidth="10" defaultColWidth="11.453125" defaultRowHeight="14.5" x14ac:dyDescent="0.35"/>
  <cols>
    <col min="1" max="1" width="28.54296875" bestFit="1" customWidth="1"/>
    <col min="2" max="2" width="24.54296875" customWidth="1"/>
    <col min="4" max="4" width="12.1796875" customWidth="1"/>
    <col min="5" max="5" width="13.453125" customWidth="1"/>
    <col min="8" max="8" width="14.54296875" bestFit="1" customWidth="1"/>
    <col min="10" max="10" width="15.7265625" customWidth="1"/>
    <col min="13" max="14" width="9.1796875" customWidth="1"/>
    <col min="16" max="16" width="12.26953125" customWidth="1"/>
    <col min="18" max="20" width="10.81640625" customWidth="1"/>
    <col min="28" max="35" width="11.26953125" bestFit="1" customWidth="1"/>
    <col min="39" max="39" width="33.54296875" customWidth="1"/>
  </cols>
  <sheetData>
    <row r="2" spans="1:56" x14ac:dyDescent="0.35">
      <c r="A2" s="226"/>
      <c r="B2" s="226"/>
      <c r="C2" s="226" t="s">
        <v>402</v>
      </c>
      <c r="D2" s="226" t="s">
        <v>403</v>
      </c>
      <c r="E2" s="226" t="s">
        <v>404</v>
      </c>
      <c r="F2" s="226" t="s">
        <v>405</v>
      </c>
      <c r="G2" t="s">
        <v>406</v>
      </c>
      <c r="H2" t="s">
        <v>407</v>
      </c>
      <c r="I2" t="s">
        <v>408</v>
      </c>
      <c r="J2" t="s">
        <v>409</v>
      </c>
      <c r="K2" t="s">
        <v>341</v>
      </c>
      <c r="L2" t="s">
        <v>410</v>
      </c>
      <c r="M2" t="s">
        <v>411</v>
      </c>
      <c r="AM2" s="262"/>
      <c r="AN2" s="262"/>
      <c r="AO2" s="262"/>
      <c r="AP2" s="262"/>
      <c r="AQ2" s="262"/>
      <c r="AR2" s="262"/>
      <c r="AS2" s="262"/>
      <c r="AT2" s="262"/>
      <c r="AU2" s="262"/>
      <c r="AV2" s="262"/>
      <c r="AW2" s="262"/>
      <c r="AX2" s="262"/>
      <c r="AY2" s="262"/>
      <c r="AZ2" s="262"/>
      <c r="BA2" s="262"/>
      <c r="BB2" s="262"/>
      <c r="BC2" s="262"/>
      <c r="BD2" s="262"/>
    </row>
    <row r="3" spans="1:56" x14ac:dyDescent="0.35">
      <c r="A3" s="226">
        <v>1</v>
      </c>
      <c r="B3" s="226">
        <v>2</v>
      </c>
      <c r="C3" s="226">
        <v>3</v>
      </c>
      <c r="D3" s="226">
        <v>4</v>
      </c>
      <c r="E3" s="226">
        <v>5</v>
      </c>
      <c r="F3" s="226">
        <v>6</v>
      </c>
      <c r="G3" s="226">
        <v>7</v>
      </c>
      <c r="H3" s="226">
        <v>8</v>
      </c>
      <c r="I3" s="226">
        <v>9</v>
      </c>
      <c r="J3" s="226">
        <v>10</v>
      </c>
      <c r="K3" s="226">
        <v>11</v>
      </c>
      <c r="L3" s="226">
        <v>12</v>
      </c>
      <c r="M3" s="226">
        <v>13</v>
      </c>
      <c r="AA3" s="226"/>
      <c r="AM3" s="262"/>
      <c r="AN3" s="262"/>
      <c r="AO3" s="262"/>
      <c r="AP3" s="262"/>
      <c r="AQ3" s="262"/>
      <c r="AR3" s="262"/>
      <c r="AS3" s="262"/>
      <c r="AT3" s="262"/>
      <c r="AU3" s="262"/>
      <c r="AV3" s="262"/>
      <c r="AW3" s="262"/>
      <c r="AX3" s="262"/>
      <c r="AY3" s="262"/>
      <c r="AZ3" s="262"/>
      <c r="BA3" s="262"/>
      <c r="BB3" s="262"/>
      <c r="BC3" s="262"/>
      <c r="BD3" s="262"/>
    </row>
    <row r="4" spans="1:56" ht="24.5" x14ac:dyDescent="0.35">
      <c r="A4" s="224" t="s">
        <v>412</v>
      </c>
      <c r="B4" s="224" t="s">
        <v>413</v>
      </c>
      <c r="C4" s="229" t="s">
        <v>402</v>
      </c>
      <c r="D4" s="229" t="s">
        <v>403</v>
      </c>
      <c r="E4" s="229" t="s">
        <v>404</v>
      </c>
      <c r="F4" s="229" t="s">
        <v>405</v>
      </c>
      <c r="G4" s="229" t="s">
        <v>406</v>
      </c>
      <c r="H4" s="229" t="s">
        <v>407</v>
      </c>
      <c r="I4" s="229" t="s">
        <v>408</v>
      </c>
      <c r="J4" s="229" t="s">
        <v>409</v>
      </c>
      <c r="K4" s="229" t="s">
        <v>341</v>
      </c>
      <c r="L4" s="229" t="s">
        <v>410</v>
      </c>
      <c r="M4" s="229" t="s">
        <v>826</v>
      </c>
      <c r="N4" s="229" t="s">
        <v>827</v>
      </c>
      <c r="P4" s="431" t="s">
        <v>828</v>
      </c>
      <c r="R4" s="432" t="s">
        <v>829</v>
      </c>
      <c r="AA4" s="226"/>
      <c r="AM4" s="262"/>
      <c r="AN4" s="262"/>
      <c r="AO4" s="262"/>
      <c r="AP4" s="262"/>
      <c r="AQ4" s="262"/>
      <c r="AR4" s="262"/>
      <c r="AS4" s="262"/>
      <c r="AT4" s="262"/>
      <c r="AU4" s="262"/>
      <c r="AV4" s="262"/>
      <c r="AW4" s="262"/>
      <c r="AX4" s="262"/>
      <c r="AY4" s="262"/>
      <c r="AZ4" s="262"/>
      <c r="BA4" s="262"/>
      <c r="BB4" s="262"/>
      <c r="BC4" s="262"/>
      <c r="BD4" s="262"/>
    </row>
    <row r="5" spans="1:56" x14ac:dyDescent="0.35">
      <c r="A5" s="231" t="s">
        <v>831</v>
      </c>
      <c r="B5" s="430">
        <v>90</v>
      </c>
      <c r="C5" s="225">
        <v>1.2</v>
      </c>
      <c r="D5" s="225">
        <v>1.3</v>
      </c>
      <c r="E5" s="225">
        <v>1.2</v>
      </c>
      <c r="F5" s="225">
        <v>1.1000000000000001</v>
      </c>
      <c r="G5" s="225">
        <v>1</v>
      </c>
      <c r="H5" s="225">
        <v>0.9</v>
      </c>
      <c r="I5" s="225">
        <v>0.9</v>
      </c>
      <c r="J5" s="225">
        <v>0.8</v>
      </c>
      <c r="K5" s="225">
        <v>0</v>
      </c>
      <c r="L5" s="225">
        <v>0.2</v>
      </c>
      <c r="M5" s="225">
        <v>0.4</v>
      </c>
      <c r="N5" t="s">
        <v>823</v>
      </c>
      <c r="P5">
        <f>ROUND(1.2*R5,0)</f>
        <v>23</v>
      </c>
      <c r="R5">
        <v>19.5</v>
      </c>
      <c r="S5" t="s">
        <v>830</v>
      </c>
      <c r="T5" s="230"/>
      <c r="AA5" s="261"/>
      <c r="AM5" s="262"/>
      <c r="AN5" s="262"/>
      <c r="AO5" s="262"/>
      <c r="AP5" s="262"/>
      <c r="AQ5" s="262"/>
      <c r="AR5" s="262"/>
      <c r="AS5" s="262"/>
      <c r="AT5" s="262"/>
      <c r="AU5" s="262"/>
      <c r="AV5" s="262"/>
      <c r="AW5" s="262"/>
      <c r="AX5" s="262"/>
      <c r="AY5" s="262"/>
      <c r="AZ5" s="262"/>
      <c r="BA5" s="262"/>
      <c r="BB5" s="262"/>
      <c r="BC5" s="262"/>
      <c r="BD5" s="262"/>
    </row>
    <row r="6" spans="1:56" ht="14.5" customHeight="1" x14ac:dyDescent="0.35">
      <c r="A6" s="129" t="s">
        <v>353</v>
      </c>
      <c r="B6" s="429">
        <v>100</v>
      </c>
      <c r="C6" s="225">
        <v>1.1000000000000001</v>
      </c>
      <c r="D6" s="225">
        <v>1.2</v>
      </c>
      <c r="E6" s="225">
        <v>1.1000000000000001</v>
      </c>
      <c r="F6" s="225">
        <v>1.1000000000000001</v>
      </c>
      <c r="G6" s="225">
        <v>1</v>
      </c>
      <c r="H6" s="225">
        <v>1</v>
      </c>
      <c r="I6" s="225">
        <v>0.95</v>
      </c>
      <c r="J6" s="225">
        <v>0.85</v>
      </c>
      <c r="K6" s="225">
        <v>0</v>
      </c>
      <c r="L6" s="225">
        <v>0.2</v>
      </c>
      <c r="M6" s="225">
        <v>0.4</v>
      </c>
      <c r="N6" t="s">
        <v>823</v>
      </c>
      <c r="T6" s="230"/>
      <c r="AA6" s="261"/>
      <c r="AM6" s="262"/>
      <c r="AN6" s="262"/>
      <c r="AO6" s="262"/>
      <c r="AP6" s="262"/>
      <c r="AQ6" s="262"/>
      <c r="AR6" s="262"/>
      <c r="AS6" s="262"/>
      <c r="AT6" s="262"/>
      <c r="AU6" s="262"/>
      <c r="AV6" s="262"/>
      <c r="AW6" s="262"/>
      <c r="AX6" s="262"/>
      <c r="AY6" s="262"/>
      <c r="AZ6" s="262"/>
      <c r="BA6" s="262"/>
      <c r="BB6" s="262"/>
      <c r="BC6" s="262"/>
      <c r="BD6" s="262"/>
    </row>
    <row r="7" spans="1:56" x14ac:dyDescent="0.35">
      <c r="A7" s="221" t="s">
        <v>414</v>
      </c>
      <c r="B7" s="429">
        <v>100</v>
      </c>
      <c r="C7" s="225">
        <v>1.1000000000000001</v>
      </c>
      <c r="D7" s="225">
        <v>1.2</v>
      </c>
      <c r="E7" s="225">
        <v>1.1000000000000001</v>
      </c>
      <c r="F7" s="225">
        <v>1.1000000000000001</v>
      </c>
      <c r="G7" s="225">
        <v>1</v>
      </c>
      <c r="H7" s="225">
        <v>1</v>
      </c>
      <c r="I7" s="225">
        <v>0.95</v>
      </c>
      <c r="J7" s="225">
        <v>0.85</v>
      </c>
      <c r="K7" s="225">
        <v>0</v>
      </c>
      <c r="L7" s="225">
        <v>0.2</v>
      </c>
      <c r="M7" s="225">
        <v>0.4</v>
      </c>
      <c r="N7" t="s">
        <v>823</v>
      </c>
      <c r="P7">
        <f>ROUND(1.2*R7,0)</f>
        <v>62</v>
      </c>
      <c r="R7">
        <v>52</v>
      </c>
      <c r="T7" s="230"/>
      <c r="AA7" s="261"/>
      <c r="AM7" s="262"/>
      <c r="AN7" s="262"/>
      <c r="AO7" s="262"/>
      <c r="AP7" s="262"/>
      <c r="AQ7" s="262"/>
      <c r="AR7" s="262"/>
      <c r="AS7" s="262"/>
      <c r="AT7" s="262"/>
      <c r="AU7" s="262"/>
      <c r="AV7" s="262"/>
      <c r="AW7" s="262"/>
      <c r="AX7" s="262"/>
      <c r="AY7" s="262"/>
      <c r="AZ7" s="262"/>
      <c r="BA7" s="262"/>
      <c r="BB7" s="262"/>
      <c r="BC7" s="262"/>
      <c r="BD7" s="262"/>
    </row>
    <row r="8" spans="1:56" x14ac:dyDescent="0.35">
      <c r="A8" s="221" t="s">
        <v>390</v>
      </c>
      <c r="B8" s="429">
        <v>100</v>
      </c>
      <c r="C8" s="225">
        <v>1.1000000000000001</v>
      </c>
      <c r="D8" s="225">
        <v>1.2</v>
      </c>
      <c r="E8" s="225">
        <v>1.1000000000000001</v>
      </c>
      <c r="F8" s="225">
        <v>1.1000000000000001</v>
      </c>
      <c r="G8" s="225">
        <v>1</v>
      </c>
      <c r="H8" s="225">
        <v>1</v>
      </c>
      <c r="I8" s="225">
        <v>0.95</v>
      </c>
      <c r="J8" s="225">
        <v>0.85</v>
      </c>
      <c r="K8" s="225">
        <v>0</v>
      </c>
      <c r="L8" s="225">
        <v>0.2</v>
      </c>
      <c r="M8" s="225">
        <v>0.4</v>
      </c>
      <c r="N8" t="s">
        <v>823</v>
      </c>
      <c r="T8" s="230"/>
      <c r="AA8" s="261"/>
      <c r="AM8" s="262"/>
      <c r="AN8" s="262"/>
      <c r="AO8" s="262"/>
      <c r="AP8" s="262"/>
      <c r="AQ8" s="262"/>
      <c r="AR8" s="262"/>
      <c r="AS8" s="262"/>
      <c r="AT8" s="262"/>
      <c r="AU8" s="262"/>
      <c r="AV8" s="262"/>
      <c r="AW8" s="262"/>
      <c r="AX8" s="262"/>
      <c r="AY8" s="262"/>
      <c r="AZ8" s="262"/>
      <c r="BA8" s="262"/>
      <c r="BB8" s="262"/>
      <c r="BC8" s="262"/>
      <c r="BD8" s="262"/>
    </row>
    <row r="9" spans="1:56" x14ac:dyDescent="0.35">
      <c r="A9" s="221" t="s">
        <v>388</v>
      </c>
      <c r="B9" s="429">
        <v>100</v>
      </c>
      <c r="C9" s="225">
        <v>1.1000000000000001</v>
      </c>
      <c r="D9" s="225">
        <v>1.2</v>
      </c>
      <c r="E9" s="225">
        <v>1.1000000000000001</v>
      </c>
      <c r="F9" s="225">
        <v>1.1000000000000001</v>
      </c>
      <c r="G9" s="225">
        <v>1</v>
      </c>
      <c r="H9" s="225">
        <v>1</v>
      </c>
      <c r="I9" s="225">
        <v>0.95</v>
      </c>
      <c r="J9" s="225">
        <v>0.85</v>
      </c>
      <c r="K9" s="225">
        <v>0</v>
      </c>
      <c r="L9" s="225">
        <v>0.2</v>
      </c>
      <c r="M9" s="225">
        <v>0.4</v>
      </c>
      <c r="N9" t="s">
        <v>823</v>
      </c>
      <c r="T9" s="230"/>
      <c r="AA9" s="261"/>
      <c r="AM9" s="262"/>
      <c r="AN9" s="262"/>
      <c r="AO9" s="262"/>
      <c r="AP9" s="262"/>
      <c r="AQ9" s="262"/>
      <c r="AR9" s="262"/>
      <c r="AS9" s="262"/>
      <c r="AT9" s="262"/>
      <c r="AU9" s="262"/>
      <c r="AV9" s="262"/>
      <c r="AW9" s="262"/>
      <c r="AX9" s="262"/>
      <c r="AY9" s="262"/>
      <c r="AZ9" s="262"/>
      <c r="BA9" s="262"/>
      <c r="BB9" s="262"/>
      <c r="BC9" s="262"/>
      <c r="BD9" s="262"/>
    </row>
    <row r="10" spans="1:56" ht="14.5" customHeight="1" x14ac:dyDescent="0.35">
      <c r="A10" s="221" t="s">
        <v>415</v>
      </c>
      <c r="B10" s="429">
        <v>100</v>
      </c>
      <c r="C10" s="225">
        <v>1.1000000000000001</v>
      </c>
      <c r="D10" s="225">
        <v>1.2</v>
      </c>
      <c r="E10" s="225">
        <v>1.1000000000000001</v>
      </c>
      <c r="F10" s="225">
        <v>1.1000000000000001</v>
      </c>
      <c r="G10" s="225">
        <v>1</v>
      </c>
      <c r="H10" s="225">
        <v>1</v>
      </c>
      <c r="I10" s="225">
        <v>0.95</v>
      </c>
      <c r="J10" s="225">
        <v>0.85</v>
      </c>
      <c r="K10" s="225">
        <v>0</v>
      </c>
      <c r="L10" s="225">
        <v>0.2</v>
      </c>
      <c r="M10" s="225">
        <v>0.4</v>
      </c>
      <c r="N10" t="s">
        <v>823</v>
      </c>
      <c r="P10">
        <f>ROUND(1.2*R10,0)</f>
        <v>35</v>
      </c>
      <c r="R10">
        <v>29</v>
      </c>
      <c r="AM10" s="262"/>
      <c r="AN10" s="262"/>
      <c r="AO10" s="262"/>
      <c r="AP10" s="262"/>
      <c r="AQ10" s="262"/>
      <c r="AR10" s="262"/>
      <c r="AS10" s="262"/>
      <c r="AT10" s="262"/>
      <c r="AU10" s="262"/>
      <c r="AV10" s="262"/>
      <c r="AW10" s="262"/>
      <c r="AX10" s="262"/>
      <c r="AY10" s="262"/>
      <c r="AZ10" s="262"/>
      <c r="BA10" s="262"/>
      <c r="BB10" s="262"/>
      <c r="BC10" s="262"/>
      <c r="BD10" s="262"/>
    </row>
    <row r="11" spans="1:56" ht="15.75" customHeight="1" x14ac:dyDescent="0.35">
      <c r="A11" s="221" t="s">
        <v>416</v>
      </c>
      <c r="B11" s="429">
        <v>100</v>
      </c>
      <c r="C11" s="225">
        <v>1.1000000000000001</v>
      </c>
      <c r="D11" s="225">
        <v>1.2</v>
      </c>
      <c r="E11" s="225">
        <v>1.1000000000000001</v>
      </c>
      <c r="F11" s="225">
        <v>1.1000000000000001</v>
      </c>
      <c r="G11" s="225">
        <v>1</v>
      </c>
      <c r="H11" s="225">
        <v>1</v>
      </c>
      <c r="I11" s="225">
        <v>0.95</v>
      </c>
      <c r="J11" s="225">
        <v>0.85</v>
      </c>
      <c r="K11" s="225">
        <v>0</v>
      </c>
      <c r="L11" s="225">
        <v>0.2</v>
      </c>
      <c r="M11" s="225">
        <v>0.4</v>
      </c>
      <c r="N11" t="s">
        <v>823</v>
      </c>
      <c r="AM11" s="262"/>
      <c r="AN11" s="262"/>
      <c r="AO11" s="262"/>
      <c r="AP11" s="262"/>
      <c r="AQ11" s="262"/>
      <c r="AR11" s="262"/>
      <c r="AS11" s="262"/>
      <c r="AT11" s="262"/>
      <c r="AU11" s="262"/>
      <c r="AV11" s="262"/>
      <c r="AW11" s="262"/>
      <c r="AX11" s="262"/>
      <c r="AY11" s="262"/>
      <c r="AZ11" s="262"/>
      <c r="BA11" s="262"/>
      <c r="BB11" s="262"/>
      <c r="BC11" s="262"/>
      <c r="BD11" s="262"/>
    </row>
    <row r="12" spans="1:56" ht="15.75" customHeight="1" x14ac:dyDescent="0.35">
      <c r="A12" s="221" t="s">
        <v>417</v>
      </c>
      <c r="B12" s="429">
        <v>100</v>
      </c>
      <c r="C12" s="225">
        <v>1.1000000000000001</v>
      </c>
      <c r="D12" s="225">
        <v>1.2</v>
      </c>
      <c r="E12" s="225">
        <v>1.1000000000000001</v>
      </c>
      <c r="F12" s="225">
        <v>1.1000000000000001</v>
      </c>
      <c r="G12" s="225">
        <v>1</v>
      </c>
      <c r="H12" s="225">
        <v>1</v>
      </c>
      <c r="I12" s="225">
        <v>0.95</v>
      </c>
      <c r="J12" s="225">
        <v>0.85</v>
      </c>
      <c r="K12" s="225">
        <v>0</v>
      </c>
      <c r="L12" s="225">
        <v>0.2</v>
      </c>
      <c r="M12" s="225">
        <v>0.4</v>
      </c>
      <c r="N12" t="s">
        <v>823</v>
      </c>
      <c r="AM12" s="262"/>
      <c r="AN12" s="262"/>
      <c r="AO12" s="262"/>
      <c r="AP12" s="262"/>
      <c r="AQ12" s="262"/>
      <c r="AR12" s="262"/>
      <c r="AS12" s="262"/>
      <c r="AT12" s="262"/>
      <c r="AU12" s="262"/>
      <c r="AV12" s="262"/>
      <c r="AW12" s="262"/>
      <c r="AX12" s="262"/>
      <c r="AY12" s="262"/>
      <c r="AZ12" s="262"/>
      <c r="BA12" s="262"/>
      <c r="BB12" s="262"/>
      <c r="BC12" s="262"/>
      <c r="BD12" s="262"/>
    </row>
    <row r="13" spans="1:56" ht="15.75" customHeight="1" x14ac:dyDescent="0.35">
      <c r="A13" s="428" t="s">
        <v>822</v>
      </c>
      <c r="B13" s="429" t="s">
        <v>823</v>
      </c>
      <c r="C13" s="225"/>
      <c r="D13" s="225"/>
      <c r="E13" s="225"/>
      <c r="F13" s="225"/>
      <c r="G13" s="225"/>
      <c r="H13" s="225"/>
      <c r="I13" s="225"/>
      <c r="J13" s="225"/>
      <c r="K13" s="225"/>
      <c r="L13" s="225"/>
      <c r="M13" s="225"/>
      <c r="N13" t="s">
        <v>823</v>
      </c>
      <c r="AM13" s="262"/>
      <c r="AN13" s="262"/>
      <c r="AO13" s="262"/>
      <c r="AP13" s="262"/>
      <c r="AQ13" s="262"/>
      <c r="AR13" s="262"/>
      <c r="AS13" s="262"/>
      <c r="AT13" s="262"/>
      <c r="AU13" s="262"/>
      <c r="AV13" s="262"/>
      <c r="AW13" s="262"/>
      <c r="AX13" s="262"/>
      <c r="AY13" s="262"/>
      <c r="AZ13" s="262"/>
      <c r="BA13" s="262"/>
      <c r="BB13" s="262"/>
      <c r="BC13" s="262"/>
      <c r="BD13" s="262"/>
    </row>
    <row r="14" spans="1:56" ht="15.75" customHeight="1" x14ac:dyDescent="0.35">
      <c r="A14" s="428" t="s">
        <v>824</v>
      </c>
      <c r="B14" s="429" t="s">
        <v>823</v>
      </c>
      <c r="C14" s="225"/>
      <c r="D14" s="225"/>
      <c r="E14" s="225"/>
      <c r="F14" s="225"/>
      <c r="G14" s="225"/>
      <c r="H14" s="225"/>
      <c r="I14" s="225"/>
      <c r="J14" s="225"/>
      <c r="K14" s="225"/>
      <c r="L14" s="225"/>
      <c r="M14" s="225"/>
      <c r="N14" t="s">
        <v>823</v>
      </c>
      <c r="AM14" s="262"/>
      <c r="AN14" s="262"/>
      <c r="AO14" s="262"/>
      <c r="AP14" s="262"/>
      <c r="AQ14" s="262"/>
      <c r="AR14" s="262"/>
      <c r="AS14" s="262"/>
      <c r="AT14" s="262"/>
      <c r="AU14" s="262"/>
      <c r="AV14" s="262"/>
      <c r="AW14" s="262"/>
      <c r="AX14" s="262"/>
      <c r="AY14" s="262"/>
      <c r="AZ14" s="262"/>
      <c r="BA14" s="262"/>
      <c r="BB14" s="262"/>
      <c r="BC14" s="262"/>
      <c r="BD14" s="262"/>
    </row>
    <row r="15" spans="1:56" ht="15.75" customHeight="1" x14ac:dyDescent="0.35">
      <c r="A15" s="428" t="s">
        <v>825</v>
      </c>
      <c r="B15" s="429" t="s">
        <v>823</v>
      </c>
      <c r="C15" s="225"/>
      <c r="D15" s="225"/>
      <c r="E15" s="225"/>
      <c r="F15" s="225"/>
      <c r="G15" s="225"/>
      <c r="H15" s="225"/>
      <c r="I15" s="225"/>
      <c r="J15" s="225"/>
      <c r="K15" s="225"/>
      <c r="L15" s="225"/>
      <c r="M15" s="225"/>
      <c r="N15" t="s">
        <v>823</v>
      </c>
      <c r="AM15" s="262"/>
      <c r="AN15" s="262"/>
      <c r="AO15" s="262"/>
      <c r="AP15" s="262"/>
      <c r="AQ15" s="262"/>
      <c r="AR15" s="262"/>
      <c r="AS15" s="262"/>
      <c r="AT15" s="262"/>
      <c r="AU15" s="262"/>
      <c r="AV15" s="262"/>
      <c r="AW15" s="262"/>
      <c r="AX15" s="262"/>
      <c r="AY15" s="262"/>
      <c r="AZ15" s="262"/>
      <c r="BA15" s="262"/>
      <c r="BB15" s="262"/>
      <c r="BC15" s="262"/>
      <c r="BD15" s="262"/>
    </row>
    <row r="16" spans="1:56" x14ac:dyDescent="0.35">
      <c r="B16" s="235"/>
      <c r="AM16" s="262"/>
      <c r="AN16" s="262"/>
      <c r="AO16" s="262"/>
      <c r="AP16" s="262"/>
      <c r="AQ16" s="262"/>
      <c r="AR16" s="262"/>
      <c r="AS16" s="262"/>
      <c r="AT16" s="262"/>
      <c r="AU16" s="262"/>
      <c r="AV16" s="262"/>
      <c r="AW16" s="262"/>
      <c r="AX16" s="262"/>
      <c r="AY16" s="262"/>
      <c r="AZ16" s="262"/>
      <c r="BA16" s="262"/>
      <c r="BB16" s="262"/>
      <c r="BC16" s="262"/>
      <c r="BD16" s="262"/>
    </row>
    <row r="17" spans="1:56" ht="15.75" customHeight="1" x14ac:dyDescent="0.35">
      <c r="AM17" s="262"/>
      <c r="AN17" s="262"/>
      <c r="AO17" s="262"/>
      <c r="AP17" s="262"/>
      <c r="AQ17" s="262"/>
      <c r="AR17" s="262"/>
      <c r="AS17" s="262"/>
      <c r="AT17" s="262"/>
      <c r="AU17" s="262"/>
      <c r="AV17" s="262"/>
      <c r="AW17" s="262"/>
      <c r="AX17" s="262"/>
      <c r="AY17" s="262"/>
      <c r="AZ17" s="262"/>
      <c r="BA17" s="262"/>
      <c r="BB17" s="262"/>
      <c r="BC17" s="262"/>
      <c r="BD17" s="262"/>
    </row>
    <row r="18" spans="1:56" x14ac:dyDescent="0.35">
      <c r="AM18" s="262"/>
      <c r="AN18" s="262"/>
      <c r="AO18" s="262"/>
      <c r="AP18" s="262"/>
      <c r="AQ18" s="262"/>
      <c r="AR18" s="262"/>
      <c r="AS18" s="262"/>
      <c r="AT18" s="262"/>
      <c r="AU18" s="262"/>
      <c r="AV18" s="262"/>
      <c r="AW18" s="262"/>
      <c r="AX18" s="262"/>
      <c r="AY18" s="262"/>
      <c r="AZ18" s="262"/>
      <c r="BA18" s="262"/>
      <c r="BB18" s="262"/>
      <c r="BC18" s="262"/>
      <c r="BD18" s="262"/>
    </row>
    <row r="19" spans="1:56" x14ac:dyDescent="0.35">
      <c r="AM19" s="262"/>
      <c r="AN19" s="262"/>
      <c r="AO19" s="262"/>
      <c r="AP19" s="262"/>
      <c r="AQ19" s="262"/>
      <c r="AR19" s="262"/>
      <c r="AS19" s="262"/>
      <c r="AT19" s="262"/>
      <c r="AU19" s="262"/>
      <c r="AV19" s="262"/>
      <c r="AW19" s="262"/>
      <c r="AX19" s="262"/>
      <c r="AY19" s="262"/>
      <c r="AZ19" s="262"/>
      <c r="BA19" s="262"/>
      <c r="BB19" s="262"/>
      <c r="BC19" s="262"/>
      <c r="BD19" s="262"/>
    </row>
    <row r="20" spans="1:56" x14ac:dyDescent="0.35">
      <c r="B20" s="263"/>
      <c r="C20" s="263"/>
      <c r="D20" s="263"/>
      <c r="E20" s="263"/>
      <c r="F20" s="263"/>
      <c r="G20" s="263"/>
      <c r="H20" s="263"/>
      <c r="I20" s="263"/>
      <c r="J20" s="263"/>
      <c r="K20" s="263"/>
      <c r="L20" s="263"/>
      <c r="M20" s="263"/>
      <c r="N20" s="263"/>
      <c r="O20" s="263"/>
      <c r="P20" s="263"/>
      <c r="Q20" s="263"/>
      <c r="R20" s="263"/>
      <c r="AM20" s="262"/>
      <c r="AN20" s="262"/>
      <c r="AO20" s="262"/>
      <c r="AP20" s="262"/>
      <c r="AQ20" s="262"/>
      <c r="AR20" s="262"/>
      <c r="AS20" s="262"/>
      <c r="AT20" s="262"/>
      <c r="AU20" s="262"/>
      <c r="AV20" s="262"/>
      <c r="AW20" s="262"/>
      <c r="AX20" s="262"/>
      <c r="AY20" s="262"/>
      <c r="AZ20" s="262"/>
      <c r="BA20" s="262"/>
      <c r="BB20" s="262"/>
      <c r="BC20" s="262"/>
      <c r="BD20" s="262"/>
    </row>
    <row r="21" spans="1:56" x14ac:dyDescent="0.35">
      <c r="A21" s="226"/>
      <c r="B21" s="263"/>
      <c r="C21" s="263"/>
      <c r="D21" s="263"/>
      <c r="E21" s="263"/>
      <c r="F21" s="263"/>
      <c r="G21" s="263"/>
      <c r="H21" s="263"/>
      <c r="I21" s="263"/>
      <c r="J21" s="263"/>
      <c r="K21" s="263"/>
      <c r="L21" s="263"/>
      <c r="M21" s="263"/>
      <c r="N21" s="263"/>
      <c r="O21" s="263"/>
      <c r="P21" s="263"/>
      <c r="Q21" s="263"/>
      <c r="R21" s="263"/>
      <c r="AM21" s="262"/>
      <c r="AN21" s="262"/>
      <c r="AO21" s="262"/>
      <c r="AP21" s="262"/>
      <c r="AQ21" s="262"/>
      <c r="AR21" s="262"/>
      <c r="AS21" s="262"/>
      <c r="AT21" s="262"/>
      <c r="AU21" s="262"/>
      <c r="AV21" s="262"/>
      <c r="AW21" s="262"/>
      <c r="AX21" s="262"/>
      <c r="AY21" s="262"/>
      <c r="AZ21" s="262"/>
      <c r="BA21" s="262"/>
      <c r="BB21" s="262"/>
      <c r="BC21" s="262"/>
      <c r="BD21" s="262"/>
    </row>
    <row r="22" spans="1:56" ht="45" customHeight="1" x14ac:dyDescent="0.35">
      <c r="A22" s="226"/>
      <c r="B22" s="263"/>
      <c r="C22" s="263"/>
      <c r="D22" s="263"/>
      <c r="E22" s="263"/>
      <c r="F22" s="263"/>
      <c r="G22" s="263"/>
      <c r="H22" s="263"/>
      <c r="I22" s="263"/>
      <c r="J22" s="263"/>
      <c r="K22" s="263"/>
      <c r="L22" s="263"/>
      <c r="M22" s="263"/>
      <c r="N22" s="263"/>
      <c r="O22" s="263"/>
      <c r="P22" s="263"/>
      <c r="Q22" s="263"/>
      <c r="R22" s="263"/>
      <c r="AM22" s="262"/>
      <c r="AN22" s="262"/>
      <c r="AO22" s="262"/>
      <c r="AP22" s="262"/>
      <c r="AQ22" s="262"/>
      <c r="AR22" s="262"/>
      <c r="AS22" s="262"/>
      <c r="AT22" s="262"/>
      <c r="AU22" s="262"/>
      <c r="AV22" s="262"/>
      <c r="AW22" s="262"/>
      <c r="AX22" s="262"/>
      <c r="AY22" s="262"/>
      <c r="AZ22" s="262"/>
      <c r="BA22" s="262"/>
      <c r="BB22" s="262"/>
      <c r="BC22" s="262"/>
      <c r="BD22" s="262"/>
    </row>
    <row r="23" spans="1:56" x14ac:dyDescent="0.35">
      <c r="A23" s="226"/>
      <c r="B23" s="263"/>
      <c r="C23" s="263"/>
      <c r="D23" s="263"/>
      <c r="E23" s="263"/>
      <c r="F23" s="263"/>
      <c r="G23" s="263"/>
      <c r="H23" s="263"/>
      <c r="I23" s="263"/>
      <c r="J23" s="263"/>
      <c r="K23" s="263"/>
      <c r="L23" s="263"/>
      <c r="M23" s="263"/>
      <c r="N23" s="263"/>
      <c r="O23" s="263"/>
      <c r="P23" s="263"/>
      <c r="Q23" s="263"/>
      <c r="R23" s="263"/>
      <c r="AM23" s="262"/>
      <c r="AN23" s="262"/>
      <c r="AO23" s="262"/>
      <c r="AP23" s="262"/>
      <c r="AQ23" s="262"/>
      <c r="AR23" s="262"/>
      <c r="AS23" s="262"/>
      <c r="AT23" s="262"/>
      <c r="AU23" s="262"/>
      <c r="AV23" s="262"/>
      <c r="AW23" s="262"/>
      <c r="AX23" s="262"/>
      <c r="AY23" s="262"/>
      <c r="AZ23" s="262"/>
      <c r="BA23" s="262"/>
      <c r="BB23" s="262"/>
      <c r="BC23" s="262"/>
      <c r="BD23" s="262"/>
    </row>
    <row r="24" spans="1:56" ht="33.75" customHeight="1" x14ac:dyDescent="0.35">
      <c r="A24" s="226"/>
      <c r="B24" s="263"/>
      <c r="C24" s="263"/>
      <c r="D24" s="263"/>
      <c r="E24" s="263"/>
      <c r="F24" s="263"/>
      <c r="G24" s="263"/>
      <c r="H24" s="263"/>
      <c r="I24" s="263"/>
      <c r="J24" s="263"/>
      <c r="K24" s="263"/>
      <c r="L24" s="263"/>
      <c r="M24" s="263"/>
      <c r="N24" s="263"/>
      <c r="O24" s="263"/>
      <c r="P24" s="263"/>
      <c r="Q24" s="263"/>
      <c r="R24" s="263"/>
      <c r="AM24" s="262"/>
      <c r="AN24" s="262"/>
      <c r="AO24" s="262"/>
      <c r="AP24" s="262"/>
      <c r="AQ24" s="262"/>
      <c r="AR24" s="262"/>
      <c r="AS24" s="262"/>
      <c r="AT24" s="262"/>
      <c r="AU24" s="262"/>
      <c r="AV24" s="262"/>
      <c r="AW24" s="262"/>
      <c r="AX24" s="262"/>
      <c r="AY24" s="262"/>
      <c r="AZ24" s="262"/>
      <c r="BA24" s="262"/>
      <c r="BB24" s="262"/>
      <c r="BC24" s="262"/>
      <c r="BD24" s="262"/>
    </row>
    <row r="25" spans="1:56" ht="45" customHeight="1" x14ac:dyDescent="0.35">
      <c r="A25" s="226"/>
      <c r="B25" s="263"/>
      <c r="C25" s="263"/>
      <c r="D25" s="263"/>
      <c r="E25" s="263"/>
      <c r="F25" s="263"/>
      <c r="G25" s="263"/>
      <c r="H25" s="263"/>
      <c r="I25" s="263"/>
      <c r="J25" s="263"/>
      <c r="K25" s="263"/>
      <c r="L25" s="263"/>
      <c r="M25" s="263"/>
      <c r="N25" s="263"/>
      <c r="O25" s="263"/>
      <c r="P25" s="263"/>
      <c r="Q25" s="263"/>
      <c r="R25" s="263"/>
      <c r="AM25" s="262"/>
      <c r="AN25" s="262"/>
      <c r="AO25" s="262"/>
      <c r="AP25" s="262"/>
      <c r="AQ25" s="262"/>
      <c r="AR25" s="262"/>
      <c r="AS25" s="262"/>
      <c r="AT25" s="262"/>
      <c r="AU25" s="262"/>
      <c r="AV25" s="262"/>
      <c r="AW25" s="262"/>
      <c r="AX25" s="262"/>
      <c r="AY25" s="262"/>
      <c r="AZ25" s="262"/>
      <c r="BA25" s="262"/>
      <c r="BB25" s="262"/>
      <c r="BC25" s="262"/>
      <c r="BD25" s="262"/>
    </row>
    <row r="26" spans="1:56" ht="20.149999999999999" customHeight="1" x14ac:dyDescent="0.35">
      <c r="A26" s="226"/>
      <c r="B26" s="263"/>
      <c r="C26" s="263"/>
      <c r="D26" s="263"/>
      <c r="E26" s="263"/>
      <c r="F26" s="263"/>
      <c r="G26" s="263"/>
      <c r="H26" s="263"/>
      <c r="I26" s="263"/>
      <c r="J26" s="263"/>
      <c r="K26" s="263"/>
      <c r="L26" s="263"/>
      <c r="M26" s="263"/>
      <c r="N26" s="263"/>
      <c r="O26" s="263"/>
      <c r="P26" s="263"/>
      <c r="Q26" s="263"/>
      <c r="R26" s="263"/>
      <c r="AM26" s="262"/>
      <c r="AN26" s="262"/>
      <c r="AO26" s="262"/>
      <c r="AP26" s="262"/>
      <c r="AQ26" s="262"/>
      <c r="AR26" s="262"/>
      <c r="AS26" s="262"/>
      <c r="AT26" s="262"/>
      <c r="AU26" s="262"/>
      <c r="AV26" s="262"/>
      <c r="AW26" s="262"/>
      <c r="AX26" s="262"/>
      <c r="AY26" s="262"/>
      <c r="AZ26" s="262"/>
      <c r="BA26" s="262"/>
      <c r="BB26" s="262"/>
      <c r="BC26" s="262"/>
      <c r="BD26" s="262"/>
    </row>
    <row r="27" spans="1:56" x14ac:dyDescent="0.35">
      <c r="A27" s="226"/>
      <c r="B27" s="263"/>
      <c r="C27" s="263"/>
      <c r="D27" s="263"/>
      <c r="E27" s="263"/>
      <c r="F27" s="263"/>
      <c r="G27" s="263"/>
      <c r="H27" s="263"/>
      <c r="I27" s="263"/>
      <c r="J27" s="263"/>
      <c r="K27" s="263"/>
      <c r="L27" s="263"/>
      <c r="M27" s="263"/>
      <c r="N27" s="263"/>
      <c r="O27" s="263"/>
      <c r="P27" s="263"/>
      <c r="Q27" s="263"/>
      <c r="R27" s="263"/>
      <c r="AM27" s="262"/>
      <c r="AN27" s="262"/>
      <c r="AO27" s="262"/>
      <c r="AP27" s="262"/>
      <c r="AQ27" s="262"/>
      <c r="AR27" s="262"/>
      <c r="AS27" s="262"/>
      <c r="AT27" s="262"/>
      <c r="AU27" s="262"/>
      <c r="AV27" s="262"/>
      <c r="AW27" s="262"/>
      <c r="AX27" s="262"/>
      <c r="AY27" s="262"/>
      <c r="AZ27" s="262"/>
      <c r="BA27" s="262"/>
      <c r="BB27" s="262"/>
      <c r="BC27" s="262"/>
      <c r="BD27" s="262"/>
    </row>
    <row r="28" spans="1:56" x14ac:dyDescent="0.35">
      <c r="A28" s="226"/>
      <c r="B28" s="263"/>
      <c r="C28" s="263"/>
      <c r="D28" s="263"/>
      <c r="E28" s="263"/>
      <c r="F28" s="263"/>
      <c r="G28" s="263"/>
      <c r="H28" s="263"/>
      <c r="I28" s="263"/>
      <c r="J28" s="263"/>
      <c r="K28" s="263"/>
      <c r="L28" s="263"/>
      <c r="M28" s="263"/>
      <c r="N28" s="263"/>
      <c r="O28" s="263"/>
      <c r="P28" s="263"/>
      <c r="Q28" s="263"/>
      <c r="R28" s="263"/>
      <c r="AM28" s="262"/>
      <c r="AN28" s="262"/>
      <c r="AO28" s="262"/>
      <c r="AP28" s="262"/>
      <c r="AQ28" s="262"/>
      <c r="AR28" s="262"/>
      <c r="AS28" s="262"/>
      <c r="AT28" s="262"/>
      <c r="AU28" s="262"/>
      <c r="AV28" s="262"/>
      <c r="AW28" s="262"/>
      <c r="AX28" s="262"/>
      <c r="AY28" s="262"/>
      <c r="AZ28" s="262"/>
      <c r="BA28" s="262"/>
      <c r="BB28" s="262"/>
      <c r="BC28" s="262"/>
      <c r="BD28" s="262"/>
    </row>
    <row r="29" spans="1:56" ht="45" customHeight="1" x14ac:dyDescent="0.35">
      <c r="A29" s="226"/>
      <c r="B29" s="263"/>
      <c r="C29" s="263"/>
      <c r="D29" s="263"/>
      <c r="E29" s="263"/>
      <c r="F29" s="263"/>
      <c r="G29" s="263"/>
      <c r="H29" s="263"/>
      <c r="I29" s="263"/>
      <c r="J29" s="263"/>
      <c r="K29" s="263"/>
      <c r="L29" s="263"/>
      <c r="M29" s="263"/>
      <c r="N29" s="263"/>
      <c r="O29" s="263"/>
      <c r="P29" s="263"/>
      <c r="Q29" s="263"/>
      <c r="R29" s="263"/>
      <c r="AM29" s="262"/>
      <c r="AN29" s="262"/>
      <c r="AO29" s="262"/>
      <c r="AP29" s="262"/>
      <c r="AQ29" s="262"/>
      <c r="AR29" s="262"/>
      <c r="AS29" s="262"/>
      <c r="AT29" s="262"/>
      <c r="AU29" s="262"/>
      <c r="AV29" s="262"/>
      <c r="AW29" s="262"/>
      <c r="AX29" s="262"/>
      <c r="AY29" s="262"/>
      <c r="AZ29" s="262"/>
      <c r="BA29" s="262"/>
      <c r="BB29" s="262"/>
      <c r="BC29" s="262"/>
      <c r="BD29" s="262"/>
    </row>
    <row r="30" spans="1:56" ht="33.75" customHeight="1" x14ac:dyDescent="0.35">
      <c r="A30" s="226"/>
      <c r="B30" s="263"/>
      <c r="C30" s="263"/>
      <c r="D30" s="263"/>
      <c r="E30" s="263"/>
      <c r="F30" s="263"/>
      <c r="G30" s="263"/>
      <c r="H30" s="263"/>
      <c r="I30" s="263"/>
      <c r="J30" s="263"/>
      <c r="K30" s="263"/>
      <c r="L30" s="263"/>
      <c r="M30" s="263"/>
      <c r="N30" s="263"/>
      <c r="O30" s="263"/>
      <c r="P30" s="263"/>
      <c r="Q30" s="263"/>
      <c r="R30" s="263"/>
      <c r="AM30" s="262"/>
      <c r="AN30" s="262"/>
      <c r="AO30" s="262"/>
      <c r="AP30" s="262"/>
      <c r="AQ30" s="262"/>
      <c r="AR30" s="262"/>
      <c r="AS30" s="262"/>
      <c r="AT30" s="262"/>
      <c r="AU30" s="262"/>
      <c r="AV30" s="262"/>
      <c r="AW30" s="262"/>
      <c r="AX30" s="262"/>
      <c r="AY30" s="262"/>
      <c r="AZ30" s="262"/>
      <c r="BA30" s="262"/>
      <c r="BB30" s="262"/>
      <c r="BC30" s="262"/>
      <c r="BD30" s="262"/>
    </row>
    <row r="31" spans="1:56" x14ac:dyDescent="0.35">
      <c r="A31" s="226"/>
      <c r="B31" s="263"/>
      <c r="C31" s="263"/>
      <c r="D31" s="263"/>
      <c r="E31" s="263"/>
      <c r="F31" s="263"/>
      <c r="G31" s="263"/>
      <c r="H31" s="263"/>
      <c r="I31" s="263"/>
      <c r="J31" s="263"/>
      <c r="K31" s="263"/>
      <c r="L31" s="263"/>
      <c r="M31" s="263"/>
      <c r="N31" s="263"/>
      <c r="O31" s="263"/>
      <c r="P31" s="263"/>
      <c r="Q31" s="263"/>
      <c r="R31" s="263"/>
      <c r="AM31" s="262"/>
      <c r="AN31" s="262"/>
      <c r="AO31" s="262"/>
      <c r="AP31" s="262"/>
      <c r="AQ31" s="262"/>
      <c r="AR31" s="262"/>
      <c r="AS31" s="262"/>
      <c r="AT31" s="262"/>
      <c r="AU31" s="262"/>
      <c r="AV31" s="262"/>
      <c r="AW31" s="262"/>
      <c r="AX31" s="262"/>
      <c r="AY31" s="262"/>
      <c r="AZ31" s="262"/>
      <c r="BA31" s="262"/>
      <c r="BB31" s="262"/>
      <c r="BC31" s="262"/>
      <c r="BD31" s="262"/>
    </row>
    <row r="32" spans="1:56" x14ac:dyDescent="0.35">
      <c r="A32" s="226"/>
      <c r="B32" s="263"/>
      <c r="C32" s="263"/>
      <c r="D32" s="263"/>
      <c r="E32" s="263"/>
      <c r="F32" s="263"/>
      <c r="G32" s="263"/>
      <c r="H32" s="263"/>
      <c r="I32" s="263"/>
      <c r="J32" s="263"/>
      <c r="K32" s="263"/>
      <c r="L32" s="263"/>
      <c r="M32" s="263"/>
      <c r="N32" s="263"/>
      <c r="O32" s="263"/>
      <c r="P32" s="263"/>
      <c r="Q32" s="263"/>
      <c r="R32" s="263"/>
      <c r="AM32" s="262"/>
      <c r="AN32" s="262"/>
      <c r="AO32" s="262"/>
      <c r="AP32" s="262"/>
      <c r="AQ32" s="262"/>
      <c r="AR32" s="262"/>
      <c r="AS32" s="262"/>
      <c r="AT32" s="262"/>
      <c r="AU32" s="262"/>
      <c r="AV32" s="262"/>
      <c r="AW32" s="262"/>
      <c r="AX32" s="262"/>
      <c r="AY32" s="262"/>
      <c r="AZ32" s="262"/>
      <c r="BA32" s="262"/>
      <c r="BB32" s="262"/>
      <c r="BC32" s="262"/>
      <c r="BD32" s="262"/>
    </row>
    <row r="33" spans="1:56" x14ac:dyDescent="0.35">
      <c r="A33" s="226"/>
      <c r="B33" s="263"/>
      <c r="C33" s="263"/>
      <c r="D33" s="263"/>
      <c r="E33" s="263"/>
      <c r="F33" s="263"/>
      <c r="G33" s="263"/>
      <c r="H33" s="263"/>
      <c r="I33" s="263"/>
      <c r="J33" s="263"/>
      <c r="K33" s="263"/>
      <c r="L33" s="263"/>
      <c r="M33" s="263"/>
      <c r="N33" s="263"/>
      <c r="O33" s="263"/>
      <c r="P33" s="263"/>
      <c r="Q33" s="263"/>
      <c r="R33" s="263"/>
      <c r="AM33" s="262"/>
      <c r="AN33" s="262"/>
      <c r="AO33" s="262"/>
      <c r="AP33" s="262"/>
      <c r="AQ33" s="262"/>
      <c r="AR33" s="262"/>
      <c r="AS33" s="262"/>
      <c r="AT33" s="262"/>
      <c r="AU33" s="262"/>
      <c r="AV33" s="262"/>
      <c r="AW33" s="262"/>
      <c r="AX33" s="262"/>
      <c r="AY33" s="262"/>
      <c r="AZ33" s="262"/>
      <c r="BA33" s="262"/>
      <c r="BB33" s="262"/>
      <c r="BC33" s="262"/>
      <c r="BD33" s="262"/>
    </row>
    <row r="34" spans="1:56" x14ac:dyDescent="0.35">
      <c r="A34" s="226"/>
      <c r="B34" s="263"/>
      <c r="C34" s="263"/>
      <c r="D34" s="263"/>
      <c r="E34" s="263"/>
      <c r="F34" s="263"/>
      <c r="G34" s="263"/>
      <c r="H34" s="263"/>
      <c r="I34" s="263"/>
      <c r="J34" s="263"/>
      <c r="K34" s="263"/>
      <c r="L34" s="263"/>
      <c r="M34" s="263"/>
      <c r="N34" s="263"/>
      <c r="O34" s="263"/>
      <c r="P34" s="263"/>
      <c r="Q34" s="263"/>
      <c r="R34" s="263"/>
      <c r="AM34" s="262"/>
      <c r="AN34" s="262"/>
      <c r="AO34" s="262"/>
      <c r="AP34" s="262"/>
      <c r="AQ34" s="262"/>
      <c r="AR34" s="262"/>
      <c r="AS34" s="262"/>
      <c r="AT34" s="262"/>
      <c r="AU34" s="262"/>
      <c r="AV34" s="262"/>
      <c r="AW34" s="262"/>
      <c r="AX34" s="262"/>
      <c r="AY34" s="262"/>
      <c r="AZ34" s="262"/>
      <c r="BA34" s="262"/>
      <c r="BB34" s="262"/>
      <c r="BC34" s="262"/>
      <c r="BD34" s="262"/>
    </row>
    <row r="35" spans="1:56" x14ac:dyDescent="0.35">
      <c r="A35" s="226"/>
      <c r="B35" s="226"/>
      <c r="C35" s="226"/>
      <c r="D35" s="226"/>
      <c r="E35" s="226"/>
      <c r="F35" s="226"/>
      <c r="G35" s="226"/>
      <c r="H35" s="226"/>
      <c r="I35" s="226"/>
      <c r="J35" s="226"/>
      <c r="K35" s="226"/>
      <c r="L35" s="226"/>
      <c r="M35" s="226"/>
      <c r="N35" s="226"/>
      <c r="O35" s="226"/>
      <c r="P35" s="226"/>
      <c r="AM35" s="262"/>
      <c r="AN35" s="262"/>
      <c r="AO35" s="262"/>
      <c r="AP35" s="262"/>
      <c r="AQ35" s="262"/>
      <c r="AR35" s="262"/>
      <c r="AS35" s="262"/>
      <c r="AT35" s="262"/>
      <c r="AU35" s="262"/>
      <c r="AV35" s="262"/>
      <c r="AW35" s="262"/>
      <c r="AX35" s="262"/>
      <c r="AY35" s="262"/>
      <c r="AZ35" s="262"/>
      <c r="BA35" s="262"/>
      <c r="BB35" s="262"/>
      <c r="BC35" s="262"/>
      <c r="BD35" s="262"/>
    </row>
    <row r="36" spans="1:56" x14ac:dyDescent="0.35">
      <c r="A36" s="226"/>
      <c r="B36" s="226"/>
      <c r="C36" s="226"/>
      <c r="D36" s="226"/>
      <c r="E36" s="226"/>
      <c r="F36" s="226"/>
      <c r="G36" s="226"/>
      <c r="H36" s="226"/>
      <c r="I36" s="226"/>
      <c r="J36" s="226"/>
      <c r="K36" s="226"/>
      <c r="L36" s="226"/>
      <c r="M36" s="226"/>
      <c r="N36" s="226"/>
      <c r="O36" s="226"/>
      <c r="P36" s="226"/>
      <c r="AM36" s="262"/>
      <c r="AN36" s="262"/>
      <c r="AO36" s="262"/>
      <c r="AP36" s="262"/>
      <c r="AQ36" s="262"/>
      <c r="AR36" s="262"/>
      <c r="AS36" s="262"/>
      <c r="AT36" s="262"/>
      <c r="AU36" s="262"/>
      <c r="AV36" s="262"/>
      <c r="AW36" s="262"/>
      <c r="AX36" s="262"/>
      <c r="AY36" s="262"/>
      <c r="AZ36" s="262"/>
      <c r="BA36" s="262"/>
      <c r="BB36" s="262"/>
      <c r="BC36" s="262"/>
      <c r="BD36" s="262"/>
    </row>
    <row r="37" spans="1:56" x14ac:dyDescent="0.35">
      <c r="A37" s="226"/>
      <c r="B37" s="226"/>
      <c r="C37" s="226"/>
      <c r="D37" s="226"/>
      <c r="E37" s="226"/>
      <c r="F37" s="226"/>
      <c r="G37" s="226"/>
      <c r="H37" s="226"/>
      <c r="I37" s="226"/>
      <c r="J37" s="226"/>
      <c r="K37" s="226"/>
      <c r="L37" s="226"/>
      <c r="M37" s="226"/>
      <c r="N37" s="226"/>
      <c r="O37" s="226"/>
      <c r="P37" s="226"/>
      <c r="AM37" s="262"/>
      <c r="AN37" s="262"/>
      <c r="AO37" s="262"/>
      <c r="AP37" s="262"/>
      <c r="AQ37" s="262"/>
      <c r="AR37" s="262"/>
      <c r="AS37" s="262"/>
      <c r="AT37" s="262"/>
      <c r="AU37" s="262"/>
      <c r="AV37" s="262"/>
      <c r="AW37" s="262"/>
      <c r="AX37" s="262"/>
      <c r="AY37" s="262"/>
      <c r="AZ37" s="262"/>
      <c r="BA37" s="262"/>
      <c r="BB37" s="262"/>
      <c r="BC37" s="262"/>
      <c r="BD37" s="262"/>
    </row>
    <row r="38" spans="1:56" x14ac:dyDescent="0.35">
      <c r="A38" s="226"/>
      <c r="B38" s="226"/>
      <c r="C38" s="226"/>
      <c r="D38" s="226"/>
      <c r="E38" s="226"/>
      <c r="F38" s="226"/>
      <c r="G38" s="226"/>
      <c r="H38" s="226"/>
      <c r="I38" s="226"/>
      <c r="J38" s="226"/>
      <c r="K38" s="226"/>
      <c r="L38" s="226"/>
      <c r="M38" s="226"/>
      <c r="N38" s="226"/>
      <c r="O38" s="226"/>
      <c r="P38" s="226"/>
      <c r="AM38" s="262"/>
      <c r="AN38" s="262"/>
      <c r="AO38" s="262"/>
      <c r="AP38" s="262"/>
      <c r="AQ38" s="262"/>
      <c r="AR38" s="262"/>
      <c r="AS38" s="262"/>
      <c r="AT38" s="262"/>
      <c r="AU38" s="262"/>
      <c r="AV38" s="262"/>
      <c r="AW38" s="262"/>
      <c r="AX38" s="262"/>
      <c r="AY38" s="262"/>
      <c r="AZ38" s="262"/>
      <c r="BA38" s="262"/>
      <c r="BB38" s="262"/>
      <c r="BC38" s="262"/>
      <c r="BD38" s="262"/>
    </row>
    <row r="39" spans="1:56" x14ac:dyDescent="0.35">
      <c r="A39" s="226"/>
      <c r="B39" s="226"/>
      <c r="C39" s="226"/>
      <c r="D39" s="226"/>
      <c r="E39" s="226"/>
      <c r="F39" s="226"/>
      <c r="G39" s="226"/>
      <c r="H39" s="226"/>
      <c r="I39" s="226"/>
      <c r="J39" s="226"/>
      <c r="K39" s="226"/>
      <c r="L39" s="226"/>
      <c r="M39" s="226"/>
      <c r="N39" s="226"/>
      <c r="O39" s="226"/>
      <c r="P39" s="226"/>
      <c r="AM39" s="262"/>
      <c r="AN39" s="262"/>
      <c r="AO39" s="262"/>
      <c r="AP39" s="262"/>
      <c r="AQ39" s="262"/>
      <c r="AR39" s="262"/>
      <c r="AS39" s="262"/>
      <c r="AT39" s="262"/>
      <c r="AU39" s="262"/>
      <c r="AV39" s="262"/>
      <c r="AW39" s="262"/>
      <c r="AX39" s="262"/>
      <c r="AY39" s="262"/>
      <c r="AZ39" s="262"/>
      <c r="BA39" s="262"/>
      <c r="BB39" s="262"/>
      <c r="BC39" s="262"/>
      <c r="BD39" s="262"/>
    </row>
    <row r="40" spans="1:56" x14ac:dyDescent="0.35">
      <c r="A40" s="226"/>
      <c r="B40" s="226"/>
      <c r="C40" s="226"/>
      <c r="D40" s="226"/>
      <c r="E40" s="226"/>
      <c r="F40" s="226"/>
      <c r="G40" s="226"/>
      <c r="H40" s="226"/>
      <c r="I40" s="226"/>
      <c r="J40" s="226"/>
      <c r="K40" s="263"/>
      <c r="L40" s="263"/>
      <c r="M40" s="263"/>
      <c r="N40" s="263"/>
      <c r="O40" s="263"/>
      <c r="P40" s="263"/>
      <c r="Q40" s="263"/>
      <c r="AM40" s="262"/>
      <c r="AN40" s="262"/>
      <c r="AO40" s="262"/>
      <c r="AP40" s="262"/>
      <c r="AQ40" s="262"/>
      <c r="AR40" s="262"/>
      <c r="AS40" s="262"/>
      <c r="AT40" s="262"/>
      <c r="AU40" s="262"/>
      <c r="AV40" s="262"/>
      <c r="AW40" s="262"/>
      <c r="AX40" s="262"/>
      <c r="AY40" s="262"/>
      <c r="AZ40" s="262"/>
      <c r="BA40" s="262"/>
      <c r="BB40" s="262"/>
      <c r="BC40" s="262"/>
      <c r="BD40" s="262"/>
    </row>
    <row r="41" spans="1:56" x14ac:dyDescent="0.35">
      <c r="A41" s="226"/>
      <c r="B41" s="226"/>
      <c r="C41" s="226"/>
      <c r="D41" s="226"/>
      <c r="E41" s="226"/>
      <c r="F41" s="226"/>
      <c r="G41" s="226"/>
      <c r="H41" s="226"/>
      <c r="I41" s="226"/>
      <c r="J41" s="226"/>
      <c r="K41" s="263"/>
      <c r="L41" s="263"/>
      <c r="M41" s="263"/>
      <c r="N41" s="263"/>
      <c r="O41" s="263"/>
      <c r="P41" s="263"/>
      <c r="Q41" s="263"/>
      <c r="AM41" s="262"/>
      <c r="AN41" s="262"/>
      <c r="AO41" s="262"/>
      <c r="AP41" s="262"/>
      <c r="AQ41" s="262"/>
      <c r="AR41" s="262"/>
      <c r="AS41" s="262"/>
      <c r="AT41" s="262"/>
      <c r="AU41" s="262"/>
      <c r="AV41" s="262"/>
      <c r="AW41" s="262"/>
      <c r="AX41" s="262"/>
      <c r="AY41" s="262"/>
      <c r="AZ41" s="262"/>
      <c r="BA41" s="262"/>
      <c r="BB41" s="262"/>
      <c r="BC41" s="262"/>
      <c r="BD41" s="262"/>
    </row>
    <row r="42" spans="1:56" x14ac:dyDescent="0.35">
      <c r="A42" s="226"/>
      <c r="B42" s="226"/>
      <c r="C42" s="226"/>
      <c r="D42" s="226"/>
      <c r="E42" s="226"/>
      <c r="F42" s="226"/>
      <c r="G42" s="226"/>
      <c r="H42" s="226"/>
      <c r="I42" s="226"/>
      <c r="J42" s="226"/>
      <c r="K42" s="263"/>
      <c r="L42" s="263"/>
      <c r="M42" s="263"/>
      <c r="N42" s="263"/>
      <c r="O42" s="263"/>
      <c r="P42" s="263"/>
      <c r="Q42" s="263"/>
      <c r="AM42" s="262"/>
      <c r="AN42" s="262"/>
      <c r="AO42" s="262"/>
      <c r="AP42" s="262"/>
      <c r="AQ42" s="262"/>
      <c r="AR42" s="262"/>
      <c r="AS42" s="262"/>
      <c r="AT42" s="262"/>
      <c r="AU42" s="262"/>
      <c r="AV42" s="262"/>
      <c r="AW42" s="262"/>
      <c r="AX42" s="262"/>
      <c r="AY42" s="262"/>
      <c r="AZ42" s="262"/>
      <c r="BA42" s="262"/>
      <c r="BB42" s="262"/>
      <c r="BC42" s="262"/>
      <c r="BD42" s="262"/>
    </row>
    <row r="43" spans="1:56" x14ac:dyDescent="0.35">
      <c r="A43" s="226"/>
      <c r="B43" s="226"/>
      <c r="C43" s="226"/>
      <c r="D43" s="226"/>
      <c r="E43" s="226"/>
      <c r="F43" s="226"/>
      <c r="G43" s="226"/>
      <c r="H43" s="226"/>
      <c r="I43" s="226"/>
      <c r="J43" s="226"/>
      <c r="K43" s="263"/>
      <c r="L43" s="263"/>
      <c r="M43" s="263"/>
      <c r="N43" s="263"/>
      <c r="O43" s="263"/>
      <c r="P43" s="263"/>
      <c r="Q43" s="263"/>
      <c r="AM43" s="262"/>
      <c r="AN43" s="262"/>
      <c r="AO43" s="262"/>
      <c r="AP43" s="262"/>
      <c r="AQ43" s="262"/>
      <c r="AR43" s="262"/>
      <c r="AS43" s="262"/>
      <c r="AT43" s="262"/>
      <c r="AU43" s="262"/>
      <c r="AV43" s="262"/>
      <c r="AW43" s="262"/>
      <c r="AX43" s="262"/>
      <c r="AY43" s="262"/>
      <c r="AZ43" s="262"/>
      <c r="BA43" s="262"/>
      <c r="BB43" s="262"/>
      <c r="BC43" s="262"/>
      <c r="BD43" s="262"/>
    </row>
    <row r="44" spans="1:56" x14ac:dyDescent="0.35">
      <c r="A44" s="226"/>
      <c r="B44" s="226"/>
      <c r="C44" s="226"/>
      <c r="D44" s="226"/>
      <c r="E44" s="226"/>
      <c r="F44" s="226"/>
      <c r="G44" s="226"/>
      <c r="H44" s="226"/>
      <c r="I44" s="226"/>
      <c r="J44" s="226"/>
      <c r="K44" s="263"/>
      <c r="L44" s="263"/>
      <c r="M44" s="263"/>
      <c r="N44" s="263"/>
      <c r="O44" s="263"/>
      <c r="P44" s="263"/>
      <c r="Q44" s="263"/>
      <c r="AM44" s="262"/>
      <c r="AN44" s="262"/>
      <c r="AO44" s="262"/>
      <c r="AP44" s="262"/>
      <c r="AQ44" s="262"/>
      <c r="AR44" s="262"/>
      <c r="AS44" s="262"/>
      <c r="AT44" s="262"/>
      <c r="AU44" s="262"/>
      <c r="AV44" s="262"/>
      <c r="AW44" s="262"/>
      <c r="AX44" s="262"/>
      <c r="AY44" s="262"/>
      <c r="AZ44" s="262"/>
      <c r="BA44" s="262"/>
      <c r="BB44" s="262"/>
      <c r="BC44" s="262"/>
      <c r="BD44" s="262"/>
    </row>
    <row r="45" spans="1:56" x14ac:dyDescent="0.35">
      <c r="A45" s="226"/>
      <c r="B45" s="226"/>
      <c r="C45" s="226"/>
      <c r="D45" s="226"/>
      <c r="E45" s="226"/>
      <c r="F45" s="226"/>
      <c r="G45" s="226"/>
      <c r="H45" s="226"/>
      <c r="I45" s="226"/>
      <c r="J45" s="226"/>
      <c r="K45" s="263"/>
      <c r="L45" s="263"/>
      <c r="M45" s="263"/>
      <c r="N45" s="263"/>
      <c r="O45" s="263"/>
      <c r="P45" s="263"/>
      <c r="Q45" s="263"/>
      <c r="AM45" s="262"/>
      <c r="AN45" s="262"/>
      <c r="AO45" s="262"/>
      <c r="AP45" s="262"/>
      <c r="AQ45" s="262"/>
      <c r="AR45" s="262"/>
      <c r="AS45" s="262"/>
      <c r="AT45" s="262"/>
      <c r="AU45" s="262"/>
      <c r="AV45" s="262"/>
      <c r="AW45" s="262"/>
      <c r="AX45" s="262"/>
      <c r="AY45" s="262"/>
      <c r="AZ45" s="262"/>
      <c r="BA45" s="262"/>
      <c r="BB45" s="262"/>
      <c r="BC45" s="262"/>
      <c r="BD45" s="262"/>
    </row>
    <row r="46" spans="1:56" x14ac:dyDescent="0.35">
      <c r="A46" s="226"/>
      <c r="B46" s="226"/>
      <c r="C46" s="226"/>
      <c r="D46" s="226"/>
      <c r="E46" s="226"/>
      <c r="F46" s="226"/>
      <c r="G46" s="226"/>
      <c r="H46" s="226"/>
      <c r="I46" s="226"/>
      <c r="J46" s="226"/>
      <c r="K46" s="263"/>
      <c r="L46" s="263"/>
      <c r="M46" s="263"/>
      <c r="N46" s="263"/>
      <c r="O46" s="263"/>
      <c r="P46" s="263"/>
      <c r="Q46" s="263"/>
      <c r="AM46" s="262"/>
      <c r="AN46" s="262"/>
      <c r="AO46" s="262"/>
      <c r="AP46" s="262"/>
      <c r="AQ46" s="262"/>
      <c r="AR46" s="262"/>
      <c r="AS46" s="262"/>
      <c r="AT46" s="262"/>
      <c r="AU46" s="262"/>
      <c r="AV46" s="262"/>
      <c r="AW46" s="262"/>
      <c r="AX46" s="262"/>
      <c r="AY46" s="262"/>
      <c r="AZ46" s="262"/>
      <c r="BA46" s="262"/>
      <c r="BB46" s="262"/>
      <c r="BC46" s="262"/>
      <c r="BD46" s="262"/>
    </row>
    <row r="47" spans="1:56" x14ac:dyDescent="0.35">
      <c r="A47" s="226"/>
      <c r="B47" s="226"/>
      <c r="C47" s="226"/>
      <c r="D47" s="226"/>
      <c r="E47" s="226"/>
      <c r="F47" s="226"/>
      <c r="G47" s="226"/>
      <c r="H47" s="226"/>
      <c r="I47" s="226"/>
      <c r="J47" s="226"/>
      <c r="K47" s="263"/>
      <c r="L47" s="263"/>
      <c r="M47" s="263"/>
      <c r="N47" s="263"/>
      <c r="O47" s="263"/>
      <c r="P47" s="263"/>
      <c r="Q47" s="263"/>
      <c r="AM47" s="262"/>
      <c r="AN47" s="262"/>
      <c r="AO47" s="262"/>
      <c r="AP47" s="262"/>
      <c r="AQ47" s="262"/>
      <c r="AR47" s="262"/>
      <c r="AS47" s="262"/>
      <c r="AT47" s="262"/>
      <c r="AU47" s="262"/>
      <c r="AV47" s="262"/>
      <c r="AW47" s="262"/>
      <c r="AX47" s="262"/>
      <c r="AY47" s="262"/>
      <c r="AZ47" s="262"/>
      <c r="BA47" s="262"/>
      <c r="BB47" s="262"/>
      <c r="BC47" s="262"/>
      <c r="BD47" s="262"/>
    </row>
    <row r="48" spans="1:56" x14ac:dyDescent="0.35">
      <c r="A48" s="226"/>
      <c r="B48" s="226"/>
      <c r="C48" s="226"/>
      <c r="D48" s="226"/>
      <c r="E48" s="226"/>
      <c r="F48" s="226"/>
      <c r="G48" s="226"/>
      <c r="H48" s="226"/>
      <c r="I48" s="226"/>
      <c r="J48" s="226"/>
      <c r="K48" s="263"/>
      <c r="L48" s="263"/>
      <c r="M48" s="263"/>
      <c r="N48" s="263"/>
      <c r="O48" s="263"/>
      <c r="P48" s="263"/>
      <c r="Q48" s="263"/>
      <c r="AM48" s="262"/>
      <c r="AN48" s="262"/>
      <c r="AO48" s="262"/>
      <c r="AP48" s="262"/>
      <c r="AQ48" s="262"/>
      <c r="AR48" s="262"/>
      <c r="AS48" s="262"/>
      <c r="AT48" s="262"/>
      <c r="AU48" s="262"/>
      <c r="AV48" s="262"/>
      <c r="AW48" s="262"/>
      <c r="AX48" s="262"/>
      <c r="AY48" s="262"/>
      <c r="AZ48" s="262"/>
      <c r="BA48" s="262"/>
      <c r="BB48" s="262"/>
      <c r="BC48" s="262"/>
      <c r="BD48" s="262"/>
    </row>
    <row r="49" spans="1:56" x14ac:dyDescent="0.35">
      <c r="A49" s="226"/>
      <c r="B49" s="226"/>
      <c r="C49" s="226"/>
      <c r="D49" s="226"/>
      <c r="E49" s="226"/>
      <c r="F49" s="226"/>
      <c r="G49" s="226"/>
      <c r="H49" s="226"/>
      <c r="I49" s="226"/>
      <c r="J49" s="226"/>
      <c r="K49" s="263"/>
      <c r="L49" s="263"/>
      <c r="M49" s="263"/>
      <c r="N49" s="263"/>
      <c r="O49" s="263"/>
      <c r="P49" s="263"/>
      <c r="Q49" s="263"/>
      <c r="AM49" s="262"/>
      <c r="AN49" s="262"/>
      <c r="AO49" s="262"/>
      <c r="AP49" s="262"/>
      <c r="AQ49" s="262"/>
      <c r="AR49" s="262"/>
      <c r="AS49" s="262"/>
      <c r="AT49" s="262"/>
      <c r="AU49" s="262"/>
      <c r="AV49" s="262"/>
      <c r="AW49" s="262"/>
      <c r="AX49" s="262"/>
      <c r="AY49" s="262"/>
      <c r="AZ49" s="262"/>
      <c r="BA49" s="262"/>
      <c r="BB49" s="262"/>
      <c r="BC49" s="262"/>
      <c r="BD49" s="262"/>
    </row>
    <row r="50" spans="1:56" x14ac:dyDescent="0.35">
      <c r="A50" s="226"/>
      <c r="B50" s="226"/>
      <c r="C50" s="226"/>
      <c r="D50" s="226"/>
      <c r="E50" s="226"/>
      <c r="F50" s="226"/>
      <c r="G50" s="226"/>
      <c r="H50" s="226"/>
      <c r="I50" s="226"/>
      <c r="J50" s="226"/>
      <c r="K50" s="263"/>
      <c r="L50" s="263"/>
      <c r="M50" s="263"/>
      <c r="N50" s="263"/>
      <c r="O50" s="263"/>
      <c r="P50" s="263"/>
      <c r="Q50" s="263"/>
      <c r="AM50" s="262"/>
      <c r="AN50" s="262"/>
      <c r="AO50" s="262"/>
      <c r="AP50" s="262"/>
      <c r="AQ50" s="262"/>
      <c r="AR50" s="262"/>
      <c r="AS50" s="262"/>
      <c r="AT50" s="262"/>
      <c r="AU50" s="262"/>
      <c r="AV50" s="262"/>
      <c r="AW50" s="262"/>
      <c r="AX50" s="262"/>
      <c r="AY50" s="262"/>
      <c r="AZ50" s="262"/>
      <c r="BA50" s="262"/>
      <c r="BB50" s="262"/>
      <c r="BC50" s="262"/>
      <c r="BD50" s="262"/>
    </row>
    <row r="51" spans="1:56" x14ac:dyDescent="0.35">
      <c r="A51" s="226"/>
      <c r="B51" s="226"/>
      <c r="C51" s="226"/>
      <c r="D51" s="226"/>
      <c r="E51" s="226"/>
      <c r="F51" s="226"/>
      <c r="G51" s="226"/>
      <c r="H51" s="226"/>
      <c r="AM51" s="262"/>
      <c r="AN51" s="262"/>
      <c r="AO51" s="262"/>
      <c r="AP51" s="262"/>
      <c r="AQ51" s="262"/>
      <c r="AR51" s="262"/>
      <c r="AS51" s="262"/>
      <c r="AT51" s="262"/>
      <c r="AU51" s="262"/>
      <c r="AV51" s="262"/>
      <c r="AW51" s="262"/>
      <c r="AX51" s="262"/>
      <c r="AY51" s="262"/>
      <c r="AZ51" s="262"/>
      <c r="BA51" s="262"/>
      <c r="BB51" s="262"/>
      <c r="BC51" s="262"/>
      <c r="BD51" s="262"/>
    </row>
    <row r="52" spans="1:56" x14ac:dyDescent="0.35">
      <c r="A52" s="226"/>
      <c r="B52" s="226"/>
      <c r="C52" s="226"/>
      <c r="D52" s="226"/>
      <c r="E52" s="226"/>
      <c r="F52" s="226"/>
      <c r="G52" s="226"/>
      <c r="H52" s="226"/>
      <c r="AM52" s="262"/>
      <c r="AN52" s="262"/>
      <c r="AO52" s="262"/>
      <c r="AP52" s="262"/>
      <c r="AQ52" s="262"/>
      <c r="AR52" s="262"/>
      <c r="AS52" s="262"/>
      <c r="AT52" s="262"/>
      <c r="AU52" s="262"/>
      <c r="AV52" s="262"/>
      <c r="AW52" s="262"/>
      <c r="AX52" s="262"/>
      <c r="AY52" s="262"/>
      <c r="AZ52" s="262"/>
      <c r="BA52" s="262"/>
      <c r="BB52" s="262"/>
      <c r="BC52" s="262"/>
      <c r="BD52" s="262"/>
    </row>
    <row r="53" spans="1:56" x14ac:dyDescent="0.35">
      <c r="A53" s="226"/>
      <c r="B53" s="226"/>
      <c r="C53" s="226"/>
      <c r="D53" s="226"/>
      <c r="E53" s="226"/>
      <c r="F53" s="226"/>
      <c r="G53" s="226"/>
      <c r="H53" s="226"/>
      <c r="AM53" s="262"/>
      <c r="AN53" s="262"/>
      <c r="AO53" s="262"/>
      <c r="AP53" s="262"/>
      <c r="AQ53" s="262"/>
      <c r="AR53" s="262"/>
      <c r="AS53" s="262"/>
      <c r="AT53" s="262"/>
      <c r="AU53" s="262"/>
      <c r="AV53" s="262"/>
      <c r="AW53" s="262"/>
      <c r="AX53" s="262"/>
      <c r="AY53" s="262"/>
      <c r="AZ53" s="262"/>
      <c r="BA53" s="262"/>
      <c r="BB53" s="262"/>
      <c r="BC53" s="262"/>
      <c r="BD53" s="262"/>
    </row>
    <row r="54" spans="1:56" x14ac:dyDescent="0.35">
      <c r="A54" s="226"/>
      <c r="B54" s="226"/>
      <c r="C54" s="226"/>
      <c r="D54" s="226"/>
      <c r="E54" s="226"/>
      <c r="F54" s="226"/>
      <c r="G54" s="226"/>
      <c r="H54" s="226"/>
      <c r="AM54" s="262"/>
      <c r="AN54" s="262"/>
      <c r="AO54" s="262"/>
      <c r="AP54" s="262"/>
      <c r="AQ54" s="262"/>
      <c r="AR54" s="262"/>
      <c r="AS54" s="262"/>
      <c r="AT54" s="262"/>
      <c r="AU54" s="262"/>
      <c r="AV54" s="262"/>
      <c r="AW54" s="262"/>
      <c r="AX54" s="262"/>
      <c r="AY54" s="262"/>
      <c r="AZ54" s="262"/>
      <c r="BA54" s="262"/>
      <c r="BB54" s="262"/>
      <c r="BC54" s="262"/>
      <c r="BD54" s="262"/>
    </row>
    <row r="55" spans="1:56" x14ac:dyDescent="0.35">
      <c r="A55" s="226"/>
      <c r="B55" s="226"/>
      <c r="C55" s="226"/>
      <c r="D55" s="226"/>
      <c r="E55" s="226"/>
      <c r="F55" s="226"/>
      <c r="G55" s="226"/>
      <c r="H55" s="226"/>
      <c r="AM55" s="262"/>
      <c r="AN55" s="262"/>
      <c r="AO55" s="262"/>
      <c r="AP55" s="262"/>
      <c r="AQ55" s="262"/>
      <c r="AR55" s="262"/>
      <c r="AS55" s="262"/>
      <c r="AT55" s="262"/>
      <c r="AU55" s="262"/>
      <c r="AV55" s="262"/>
      <c r="AW55" s="262"/>
      <c r="AX55" s="262"/>
      <c r="AY55" s="262"/>
      <c r="AZ55" s="262"/>
      <c r="BA55" s="262"/>
      <c r="BB55" s="262"/>
      <c r="BC55" s="262"/>
      <c r="BD55" s="262"/>
    </row>
    <row r="56" spans="1:56" x14ac:dyDescent="0.35">
      <c r="A56" s="226"/>
      <c r="B56" s="226"/>
      <c r="C56" s="226"/>
      <c r="D56" s="226"/>
      <c r="E56" s="226"/>
      <c r="F56" s="226"/>
      <c r="G56" s="226"/>
      <c r="H56" s="226"/>
      <c r="AM56" s="262"/>
      <c r="AN56" s="262"/>
      <c r="AO56" s="262"/>
      <c r="AP56" s="262"/>
      <c r="AQ56" s="262"/>
      <c r="AR56" s="262"/>
      <c r="AS56" s="262"/>
      <c r="AT56" s="262"/>
      <c r="AU56" s="262"/>
      <c r="AV56" s="262"/>
      <c r="AW56" s="262"/>
      <c r="AX56" s="262"/>
      <c r="AY56" s="262"/>
      <c r="AZ56" s="262"/>
      <c r="BA56" s="262"/>
      <c r="BB56" s="262"/>
      <c r="BC56" s="262"/>
      <c r="BD56" s="262"/>
    </row>
    <row r="57" spans="1:56" x14ac:dyDescent="0.35">
      <c r="A57" s="226"/>
      <c r="B57" s="226"/>
      <c r="C57" s="226"/>
      <c r="D57" s="226"/>
      <c r="E57" s="226"/>
      <c r="F57" s="226"/>
      <c r="G57" s="226"/>
      <c r="H57" s="226"/>
      <c r="AM57" s="262"/>
      <c r="AN57" s="262"/>
      <c r="AO57" s="262"/>
      <c r="AP57" s="262"/>
      <c r="AQ57" s="262"/>
      <c r="AR57" s="262"/>
      <c r="AS57" s="262"/>
      <c r="AT57" s="262"/>
      <c r="AU57" s="262"/>
      <c r="AV57" s="262"/>
      <c r="AW57" s="262"/>
      <c r="AX57" s="262"/>
      <c r="AY57" s="262"/>
      <c r="AZ57" s="262"/>
      <c r="BA57" s="262"/>
      <c r="BB57" s="262"/>
      <c r="BC57" s="262"/>
      <c r="BD57" s="262"/>
    </row>
    <row r="58" spans="1:56" x14ac:dyDescent="0.35">
      <c r="A58" s="226"/>
      <c r="B58" s="226"/>
      <c r="C58" s="226"/>
      <c r="D58" s="226"/>
      <c r="E58" s="226"/>
      <c r="F58" s="226"/>
      <c r="G58" s="226"/>
      <c r="H58" s="226"/>
      <c r="AM58" s="262"/>
      <c r="AN58" s="262"/>
      <c r="AO58" s="262"/>
      <c r="AP58" s="262"/>
      <c r="AQ58" s="262"/>
      <c r="AR58" s="262"/>
      <c r="AS58" s="262"/>
      <c r="AT58" s="262"/>
      <c r="AU58" s="262"/>
      <c r="AV58" s="262"/>
      <c r="AW58" s="262"/>
      <c r="AX58" s="262"/>
      <c r="AY58" s="262"/>
      <c r="AZ58" s="262"/>
      <c r="BA58" s="262"/>
      <c r="BB58" s="262"/>
      <c r="BC58" s="262"/>
      <c r="BD58" s="262"/>
    </row>
    <row r="59" spans="1:56" x14ac:dyDescent="0.35">
      <c r="A59" s="226"/>
      <c r="B59" s="226"/>
      <c r="C59" s="226"/>
      <c r="D59" s="226"/>
      <c r="E59" s="226"/>
      <c r="F59" s="226"/>
      <c r="G59" s="226"/>
      <c r="H59" s="226"/>
      <c r="AM59" s="262"/>
      <c r="AN59" s="262"/>
      <c r="AO59" s="262"/>
      <c r="AP59" s="262"/>
      <c r="AQ59" s="262"/>
      <c r="AR59" s="262"/>
      <c r="AS59" s="262"/>
      <c r="AT59" s="262"/>
      <c r="AU59" s="262"/>
      <c r="AV59" s="262"/>
      <c r="AW59" s="262"/>
      <c r="AX59" s="262"/>
      <c r="AY59" s="262"/>
      <c r="AZ59" s="262"/>
      <c r="BA59" s="262"/>
      <c r="BB59" s="262"/>
      <c r="BC59" s="262"/>
      <c r="BD59" s="262"/>
    </row>
    <row r="60" spans="1:56" x14ac:dyDescent="0.35">
      <c r="A60" s="226"/>
      <c r="B60" s="226"/>
      <c r="C60" s="226"/>
      <c r="D60" s="226"/>
      <c r="E60" s="226"/>
      <c r="F60" s="226"/>
      <c r="G60" s="226"/>
      <c r="H60" s="226"/>
      <c r="AM60" s="262"/>
      <c r="AN60" s="262"/>
      <c r="AO60" s="262"/>
      <c r="AP60" s="262"/>
      <c r="AQ60" s="262"/>
      <c r="AR60" s="262"/>
      <c r="AS60" s="262"/>
      <c r="AT60" s="262"/>
      <c r="AU60" s="262"/>
      <c r="AV60" s="262"/>
      <c r="AW60" s="262"/>
      <c r="AX60" s="262"/>
      <c r="AY60" s="262"/>
      <c r="AZ60" s="262"/>
      <c r="BA60" s="262"/>
      <c r="BB60" s="262"/>
      <c r="BC60" s="262"/>
      <c r="BD60" s="262"/>
    </row>
    <row r="61" spans="1:56" x14ac:dyDescent="0.35">
      <c r="A61" s="226"/>
      <c r="B61" s="226"/>
      <c r="C61" s="226"/>
      <c r="D61" s="226"/>
      <c r="E61" s="226"/>
      <c r="F61" s="226"/>
      <c r="G61" s="226"/>
      <c r="H61" s="226"/>
      <c r="AM61" s="262"/>
      <c r="AN61" s="262"/>
      <c r="AO61" s="262"/>
      <c r="AP61" s="262"/>
      <c r="AQ61" s="262"/>
      <c r="AR61" s="262"/>
      <c r="AS61" s="262"/>
      <c r="AT61" s="262"/>
      <c r="AU61" s="262"/>
      <c r="AV61" s="262"/>
      <c r="AW61" s="262"/>
      <c r="AX61" s="262"/>
      <c r="AY61" s="262"/>
      <c r="AZ61" s="262"/>
      <c r="BA61" s="262"/>
      <c r="BB61" s="262"/>
      <c r="BC61" s="262"/>
      <c r="BD61" s="262"/>
    </row>
    <row r="62" spans="1:56" x14ac:dyDescent="0.35">
      <c r="A62" s="226"/>
      <c r="B62" s="226"/>
      <c r="C62" s="226"/>
      <c r="D62" s="226"/>
      <c r="E62" s="226"/>
      <c r="F62" s="226"/>
      <c r="G62" s="226"/>
      <c r="H62" s="226"/>
      <c r="AM62" s="262"/>
      <c r="AN62" s="262"/>
      <c r="AO62" s="262"/>
      <c r="AP62" s="262"/>
      <c r="AQ62" s="262"/>
      <c r="AR62" s="262"/>
      <c r="AS62" s="262"/>
      <c r="AT62" s="262"/>
      <c r="AU62" s="262"/>
      <c r="AV62" s="262"/>
      <c r="AW62" s="262"/>
      <c r="AX62" s="262"/>
      <c r="AY62" s="262"/>
      <c r="AZ62" s="262"/>
      <c r="BA62" s="262"/>
      <c r="BB62" s="262"/>
      <c r="BC62" s="262"/>
      <c r="BD62" s="262"/>
    </row>
    <row r="63" spans="1:56" x14ac:dyDescent="0.35">
      <c r="A63" s="226"/>
      <c r="B63" s="226"/>
      <c r="C63" s="226"/>
      <c r="D63" s="226"/>
      <c r="E63" s="226"/>
      <c r="F63" s="226"/>
      <c r="G63" s="226"/>
      <c r="H63" s="226"/>
      <c r="AM63" s="262"/>
      <c r="AN63" s="262"/>
      <c r="AO63" s="262"/>
      <c r="AP63" s="262"/>
      <c r="AQ63" s="262"/>
      <c r="AR63" s="262"/>
      <c r="AS63" s="262"/>
      <c r="AT63" s="262"/>
      <c r="AU63" s="262"/>
      <c r="AV63" s="262"/>
      <c r="AW63" s="262"/>
      <c r="AX63" s="262"/>
      <c r="AY63" s="262"/>
      <c r="AZ63" s="262"/>
      <c r="BA63" s="262"/>
      <c r="BB63" s="262"/>
      <c r="BC63" s="262"/>
      <c r="BD63" s="262"/>
    </row>
    <row r="64" spans="1:56" x14ac:dyDescent="0.35">
      <c r="A64" s="226"/>
      <c r="B64" s="226"/>
      <c r="C64" s="226"/>
      <c r="D64" s="226"/>
      <c r="E64" s="226"/>
      <c r="F64" s="226"/>
      <c r="G64" s="226"/>
      <c r="H64" s="226"/>
      <c r="AM64" s="262"/>
      <c r="AN64" s="262"/>
      <c r="AO64" s="262"/>
      <c r="AP64" s="262"/>
      <c r="AQ64" s="262"/>
      <c r="AR64" s="262"/>
      <c r="AS64" s="262"/>
      <c r="AT64" s="262"/>
      <c r="AU64" s="262"/>
      <c r="AV64" s="262"/>
      <c r="AW64" s="262"/>
      <c r="AX64" s="262"/>
      <c r="AY64" s="262"/>
      <c r="AZ64" s="262"/>
      <c r="BA64" s="262"/>
      <c r="BB64" s="262"/>
      <c r="BC64" s="262"/>
      <c r="BD64" s="262"/>
    </row>
    <row r="65" spans="1:56" x14ac:dyDescent="0.35">
      <c r="A65" s="226"/>
      <c r="B65" s="226"/>
      <c r="C65" s="226"/>
      <c r="D65" s="226"/>
      <c r="E65" s="226"/>
      <c r="F65" s="226"/>
      <c r="G65" s="226"/>
      <c r="H65" s="226"/>
      <c r="AM65" s="262"/>
      <c r="AN65" s="262"/>
      <c r="AO65" s="262"/>
      <c r="AP65" s="262"/>
      <c r="AQ65" s="262"/>
      <c r="AR65" s="262"/>
      <c r="AS65" s="262"/>
      <c r="AT65" s="262"/>
      <c r="AU65" s="262"/>
      <c r="AV65" s="262"/>
      <c r="AW65" s="262"/>
      <c r="AX65" s="262"/>
      <c r="AY65" s="262"/>
      <c r="AZ65" s="262"/>
      <c r="BA65" s="262"/>
      <c r="BB65" s="262"/>
      <c r="BC65" s="262"/>
      <c r="BD65" s="262"/>
    </row>
    <row r="66" spans="1:56" x14ac:dyDescent="0.35">
      <c r="A66" s="226"/>
      <c r="B66" s="226"/>
      <c r="C66" s="226"/>
      <c r="D66" s="226"/>
      <c r="E66" s="226"/>
      <c r="F66" s="226"/>
      <c r="G66" s="226"/>
      <c r="H66" s="226"/>
      <c r="AM66" s="262"/>
      <c r="AN66" s="262"/>
      <c r="AO66" s="262"/>
      <c r="AP66" s="262"/>
      <c r="AQ66" s="262"/>
      <c r="AR66" s="262"/>
      <c r="AS66" s="262"/>
      <c r="AT66" s="262"/>
      <c r="AU66" s="262"/>
      <c r="AV66" s="262"/>
      <c r="AW66" s="262"/>
      <c r="AX66" s="262"/>
      <c r="AY66" s="262"/>
      <c r="AZ66" s="262"/>
      <c r="BA66" s="262"/>
      <c r="BB66" s="262"/>
      <c r="BC66" s="262"/>
      <c r="BD66" s="262"/>
    </row>
    <row r="67" spans="1:56" x14ac:dyDescent="0.35">
      <c r="A67" s="226"/>
      <c r="B67" s="226"/>
      <c r="C67" s="226"/>
      <c r="D67" s="226"/>
      <c r="E67" s="226"/>
      <c r="F67" s="226"/>
      <c r="G67" s="226"/>
      <c r="H67" s="226"/>
      <c r="I67" s="226"/>
      <c r="J67" s="226"/>
      <c r="K67" s="226"/>
      <c r="L67" s="226"/>
      <c r="M67" s="226"/>
      <c r="N67" s="226"/>
      <c r="O67" s="226"/>
      <c r="P67" s="226"/>
      <c r="AM67" s="262"/>
      <c r="AN67" s="262"/>
      <c r="AO67" s="262"/>
      <c r="AP67" s="262"/>
      <c r="AQ67" s="262"/>
      <c r="AR67" s="262"/>
      <c r="AS67" s="262"/>
      <c r="AT67" s="262"/>
      <c r="AU67" s="262"/>
      <c r="AV67" s="262"/>
      <c r="AW67" s="262"/>
      <c r="AX67" s="262"/>
      <c r="AY67" s="262"/>
      <c r="AZ67" s="262"/>
      <c r="BA67" s="262"/>
      <c r="BB67" s="262"/>
      <c r="BC67" s="262"/>
      <c r="BD67" s="262"/>
    </row>
    <row r="68" spans="1:56" x14ac:dyDescent="0.35">
      <c r="A68" s="226"/>
      <c r="B68" s="226"/>
      <c r="C68" s="226"/>
      <c r="D68" s="226"/>
      <c r="E68" s="263"/>
      <c r="F68" s="263"/>
      <c r="G68" s="263"/>
      <c r="H68" s="263"/>
      <c r="I68" s="263"/>
      <c r="J68" s="263"/>
      <c r="K68" s="263"/>
      <c r="L68" s="263"/>
      <c r="M68" s="263"/>
      <c r="N68" s="263"/>
      <c r="O68" s="263"/>
      <c r="P68" s="263"/>
      <c r="AM68" s="262"/>
      <c r="AN68" s="262"/>
      <c r="AO68" s="262"/>
      <c r="AP68" s="262"/>
      <c r="AQ68" s="262"/>
      <c r="AR68" s="262"/>
      <c r="AS68" s="262"/>
      <c r="AT68" s="262"/>
      <c r="AU68" s="262"/>
      <c r="AV68" s="262"/>
      <c r="AW68" s="262"/>
      <c r="AX68" s="262"/>
      <c r="AY68" s="262"/>
      <c r="AZ68" s="262"/>
      <c r="BA68" s="262"/>
      <c r="BB68" s="262"/>
      <c r="BC68" s="262"/>
      <c r="BD68" s="262"/>
    </row>
    <row r="69" spans="1:56" x14ac:dyDescent="0.35">
      <c r="A69" s="226"/>
      <c r="B69" s="226"/>
      <c r="C69" s="226"/>
      <c r="D69" s="226"/>
      <c r="E69" s="263"/>
      <c r="F69" s="263"/>
      <c r="G69" s="263"/>
      <c r="H69" s="263"/>
      <c r="I69" s="263"/>
      <c r="J69" s="263"/>
      <c r="K69" s="263"/>
      <c r="L69" s="263"/>
      <c r="M69" s="263"/>
      <c r="N69" s="263"/>
      <c r="O69" s="263"/>
      <c r="P69" s="263"/>
      <c r="AM69" s="262"/>
      <c r="AN69" s="262"/>
      <c r="AO69" s="262"/>
      <c r="AP69" s="262"/>
      <c r="AQ69" s="262"/>
      <c r="AR69" s="262"/>
      <c r="AS69" s="262"/>
      <c r="AT69" s="262"/>
      <c r="AU69" s="262"/>
      <c r="AV69" s="262"/>
      <c r="AW69" s="262"/>
      <c r="AX69" s="262"/>
      <c r="AY69" s="262"/>
      <c r="AZ69" s="262"/>
      <c r="BA69" s="262"/>
      <c r="BB69" s="262"/>
      <c r="BC69" s="262"/>
      <c r="BD69" s="262"/>
    </row>
    <row r="70" spans="1:56" x14ac:dyDescent="0.35">
      <c r="A70" s="226"/>
      <c r="B70" s="226"/>
      <c r="C70" s="226"/>
      <c r="D70" s="226"/>
      <c r="E70" s="263"/>
      <c r="F70" s="263"/>
      <c r="G70" s="263"/>
      <c r="H70" s="263"/>
      <c r="I70" s="263"/>
      <c r="J70" s="263"/>
      <c r="K70" s="263"/>
      <c r="L70" s="263"/>
      <c r="M70" s="263"/>
      <c r="N70" s="263"/>
      <c r="O70" s="263"/>
      <c r="P70" s="263"/>
      <c r="AM70" s="262"/>
      <c r="AN70" s="262"/>
      <c r="AO70" s="262"/>
      <c r="AP70" s="262"/>
      <c r="AQ70" s="262"/>
      <c r="AR70" s="262"/>
      <c r="AS70" s="262"/>
      <c r="AT70" s="262"/>
      <c r="AU70" s="262"/>
      <c r="AV70" s="262"/>
      <c r="AW70" s="262"/>
      <c r="AX70" s="262"/>
      <c r="AY70" s="262"/>
      <c r="AZ70" s="262"/>
      <c r="BA70" s="262"/>
      <c r="BB70" s="262"/>
      <c r="BC70" s="262"/>
      <c r="BD70" s="262"/>
    </row>
    <row r="71" spans="1:56" x14ac:dyDescent="0.35">
      <c r="A71" s="226"/>
      <c r="B71" s="226"/>
      <c r="C71" s="226"/>
      <c r="D71" s="226"/>
      <c r="E71" s="263"/>
      <c r="F71" s="263"/>
      <c r="G71" s="263"/>
      <c r="H71" s="263"/>
      <c r="I71" s="263"/>
      <c r="J71" s="263"/>
      <c r="K71" s="263"/>
      <c r="L71" s="263"/>
      <c r="M71" s="263"/>
      <c r="N71" s="263"/>
      <c r="O71" s="263"/>
      <c r="P71" s="263"/>
      <c r="AM71" s="262"/>
      <c r="AN71" s="262"/>
      <c r="AO71" s="262"/>
      <c r="AP71" s="262"/>
      <c r="AQ71" s="262"/>
      <c r="AR71" s="262"/>
      <c r="AS71" s="262"/>
      <c r="AT71" s="262"/>
      <c r="AU71" s="262"/>
      <c r="AV71" s="262"/>
      <c r="AW71" s="262"/>
      <c r="AX71" s="262"/>
      <c r="AY71" s="262"/>
      <c r="AZ71" s="262"/>
      <c r="BA71" s="262"/>
      <c r="BB71" s="262"/>
      <c r="BC71" s="262"/>
      <c r="BD71" s="262"/>
    </row>
    <row r="72" spans="1:56" x14ac:dyDescent="0.35">
      <c r="A72" s="226"/>
      <c r="B72" s="226"/>
      <c r="C72" s="226"/>
      <c r="D72" s="226"/>
      <c r="E72" s="263"/>
      <c r="F72" s="263"/>
      <c r="G72" s="263"/>
      <c r="H72" s="263"/>
      <c r="I72" s="263"/>
      <c r="J72" s="263"/>
      <c r="K72" s="263"/>
      <c r="L72" s="263"/>
      <c r="M72" s="263"/>
      <c r="N72" s="263"/>
      <c r="O72" s="263"/>
      <c r="P72" s="263"/>
      <c r="AM72" s="262"/>
      <c r="AN72" s="262"/>
      <c r="AO72" s="262"/>
      <c r="AP72" s="262"/>
      <c r="AQ72" s="262"/>
      <c r="AR72" s="262"/>
      <c r="AS72" s="262"/>
      <c r="AT72" s="262"/>
      <c r="AU72" s="262"/>
      <c r="AV72" s="262"/>
      <c r="AW72" s="262"/>
      <c r="AX72" s="262"/>
      <c r="AY72" s="262"/>
      <c r="AZ72" s="262"/>
      <c r="BA72" s="262"/>
      <c r="BB72" s="262"/>
      <c r="BC72" s="262"/>
      <c r="BD72" s="262"/>
    </row>
    <row r="73" spans="1:56" x14ac:dyDescent="0.35">
      <c r="A73" s="226"/>
      <c r="B73" s="226"/>
      <c r="C73" s="226"/>
      <c r="D73" s="226"/>
      <c r="E73" s="263"/>
      <c r="F73" s="263"/>
      <c r="G73" s="263"/>
      <c r="H73" s="263"/>
      <c r="I73" s="263"/>
      <c r="J73" s="263"/>
      <c r="K73" s="263"/>
      <c r="L73" s="263"/>
      <c r="M73" s="263"/>
      <c r="N73" s="263"/>
      <c r="O73" s="263"/>
      <c r="P73" s="263"/>
      <c r="AM73" s="262"/>
      <c r="AN73" s="262"/>
      <c r="AO73" s="262"/>
      <c r="AP73" s="262"/>
      <c r="AQ73" s="262"/>
      <c r="AR73" s="262"/>
      <c r="AS73" s="262"/>
      <c r="AT73" s="262"/>
      <c r="AU73" s="262"/>
      <c r="AV73" s="262"/>
      <c r="AW73" s="262"/>
      <c r="AX73" s="262"/>
      <c r="AY73" s="262"/>
      <c r="AZ73" s="262"/>
      <c r="BA73" s="262"/>
      <c r="BB73" s="262"/>
      <c r="BC73" s="262"/>
      <c r="BD73" s="262"/>
    </row>
    <row r="74" spans="1:56" x14ac:dyDescent="0.35">
      <c r="A74" s="226"/>
      <c r="B74" s="226"/>
      <c r="C74" s="226"/>
      <c r="E74" s="263"/>
      <c r="F74" s="263"/>
      <c r="G74" s="263"/>
      <c r="H74" s="263"/>
      <c r="I74" s="263"/>
      <c r="J74" s="263"/>
      <c r="K74" s="263"/>
      <c r="L74" s="263"/>
      <c r="M74" s="263"/>
      <c r="N74" s="263"/>
      <c r="O74" s="263"/>
      <c r="P74" s="263"/>
      <c r="AM74" s="262"/>
      <c r="AN74" s="262"/>
      <c r="AO74" s="262"/>
      <c r="AP74" s="262"/>
      <c r="AQ74" s="262"/>
      <c r="AR74" s="262"/>
      <c r="AS74" s="262"/>
      <c r="AT74" s="262"/>
      <c r="AU74" s="262"/>
      <c r="AV74" s="262"/>
      <c r="AW74" s="262"/>
      <c r="AX74" s="262"/>
      <c r="AY74" s="262"/>
      <c r="AZ74" s="262"/>
      <c r="BA74" s="262"/>
      <c r="BB74" s="262"/>
      <c r="BC74" s="262"/>
      <c r="BD74" s="262"/>
    </row>
    <row r="75" spans="1:56" x14ac:dyDescent="0.35">
      <c r="A75" s="226"/>
      <c r="B75" s="226"/>
      <c r="C75" s="226"/>
      <c r="E75" s="263"/>
      <c r="F75" s="263"/>
      <c r="G75" s="263"/>
      <c r="H75" s="263"/>
      <c r="I75" s="263"/>
      <c r="J75" s="263"/>
      <c r="K75" s="263"/>
      <c r="L75" s="263"/>
      <c r="M75" s="263"/>
      <c r="N75" s="263"/>
      <c r="O75" s="263"/>
      <c r="P75" s="263"/>
      <c r="AM75" s="262"/>
      <c r="AN75" s="262"/>
      <c r="AO75" s="262"/>
      <c r="AP75" s="262"/>
      <c r="AQ75" s="262"/>
      <c r="AR75" s="262"/>
      <c r="AS75" s="262"/>
      <c r="AT75" s="262"/>
      <c r="AU75" s="262"/>
      <c r="AV75" s="262"/>
      <c r="AW75" s="262"/>
      <c r="AX75" s="262"/>
      <c r="AY75" s="262"/>
      <c r="AZ75" s="262"/>
      <c r="BA75" s="262"/>
      <c r="BB75" s="262"/>
      <c r="BC75" s="262"/>
      <c r="BD75" s="262"/>
    </row>
    <row r="76" spans="1:56" x14ac:dyDescent="0.35">
      <c r="A76" s="226"/>
      <c r="B76" s="226"/>
      <c r="C76" s="226"/>
      <c r="E76" s="263"/>
      <c r="F76" s="263"/>
      <c r="G76" s="263"/>
      <c r="H76" s="263"/>
      <c r="I76" s="263"/>
      <c r="J76" s="263"/>
      <c r="K76" s="263"/>
      <c r="L76" s="263"/>
      <c r="M76" s="263"/>
      <c r="N76" s="263"/>
      <c r="O76" s="263"/>
      <c r="P76" s="263"/>
      <c r="AM76" s="262"/>
      <c r="AN76" s="262"/>
      <c r="AO76" s="262"/>
      <c r="AP76" s="262"/>
      <c r="AQ76" s="262"/>
      <c r="AR76" s="262"/>
      <c r="AS76" s="262"/>
      <c r="AT76" s="262"/>
      <c r="AU76" s="262"/>
      <c r="AV76" s="262"/>
      <c r="AW76" s="262"/>
      <c r="AX76" s="262"/>
      <c r="AY76" s="262"/>
      <c r="AZ76" s="262"/>
      <c r="BA76" s="262"/>
      <c r="BB76" s="262"/>
      <c r="BC76" s="262"/>
      <c r="BD76" s="262"/>
    </row>
    <row r="77" spans="1:56" x14ac:dyDescent="0.35">
      <c r="A77" s="226"/>
      <c r="B77" s="226"/>
      <c r="C77" s="226"/>
      <c r="E77" s="263"/>
      <c r="F77" s="263"/>
      <c r="G77" s="263"/>
      <c r="H77" s="263"/>
      <c r="I77" s="263"/>
      <c r="J77" s="263"/>
      <c r="K77" s="263"/>
      <c r="L77" s="263"/>
      <c r="M77" s="263"/>
      <c r="N77" s="263"/>
      <c r="O77" s="263"/>
      <c r="P77" s="263"/>
      <c r="AM77" s="262"/>
      <c r="AN77" s="262"/>
      <c r="AO77" s="262"/>
      <c r="AP77" s="262"/>
      <c r="AQ77" s="262"/>
      <c r="AR77" s="262"/>
      <c r="AS77" s="262"/>
      <c r="AT77" s="262"/>
      <c r="AU77" s="262"/>
      <c r="AV77" s="262"/>
      <c r="AW77" s="262"/>
      <c r="AX77" s="262"/>
      <c r="AY77" s="262"/>
      <c r="AZ77" s="262"/>
      <c r="BA77" s="262"/>
      <c r="BB77" s="262"/>
      <c r="BC77" s="262"/>
      <c r="BD77" s="262"/>
    </row>
    <row r="78" spans="1:56" x14ac:dyDescent="0.35">
      <c r="A78" s="226"/>
      <c r="B78" s="226"/>
      <c r="C78" s="226"/>
      <c r="E78" s="263"/>
      <c r="F78" s="263"/>
      <c r="G78" s="263"/>
      <c r="H78" s="263"/>
      <c r="I78" s="263"/>
      <c r="J78" s="263"/>
      <c r="K78" s="263"/>
      <c r="L78" s="263"/>
      <c r="M78" s="263"/>
      <c r="N78" s="263"/>
      <c r="O78" s="263"/>
      <c r="P78" s="263"/>
      <c r="Q78" s="227"/>
      <c r="R78" s="227"/>
      <c r="S78" s="227"/>
      <c r="T78" s="227"/>
      <c r="U78" s="227"/>
      <c r="V78" s="227"/>
      <c r="W78" s="227"/>
      <c r="AM78" s="262"/>
      <c r="AN78" s="262"/>
      <c r="AO78" s="262"/>
      <c r="AP78" s="262"/>
      <c r="AQ78" s="262"/>
      <c r="AR78" s="262"/>
      <c r="AS78" s="262"/>
      <c r="AT78" s="262"/>
      <c r="AU78" s="262"/>
      <c r="AV78" s="262"/>
      <c r="AW78" s="262"/>
      <c r="AX78" s="262"/>
      <c r="AY78" s="262"/>
      <c r="AZ78" s="262"/>
      <c r="BA78" s="262"/>
      <c r="BB78" s="262"/>
      <c r="BC78" s="262"/>
      <c r="BD78" s="262"/>
    </row>
    <row r="79" spans="1:56" x14ac:dyDescent="0.35">
      <c r="A79" s="226"/>
      <c r="B79" s="226"/>
      <c r="C79" s="226"/>
      <c r="E79" s="263"/>
      <c r="F79" s="263"/>
      <c r="G79" s="263"/>
      <c r="H79" s="263"/>
      <c r="I79" s="263"/>
      <c r="J79" s="263"/>
      <c r="K79" s="263"/>
      <c r="L79" s="263"/>
      <c r="M79" s="263"/>
      <c r="N79" s="263"/>
      <c r="O79" s="263"/>
      <c r="P79" s="263"/>
      <c r="AM79" s="262"/>
      <c r="AN79" s="262"/>
      <c r="AO79" s="262"/>
      <c r="AP79" s="262"/>
      <c r="AQ79" s="262"/>
      <c r="AR79" s="262"/>
      <c r="AS79" s="262"/>
      <c r="AT79" s="262"/>
      <c r="AU79" s="262"/>
      <c r="AV79" s="262"/>
      <c r="AW79" s="262"/>
      <c r="AX79" s="262"/>
      <c r="AY79" s="262"/>
      <c r="AZ79" s="262"/>
      <c r="BA79" s="262"/>
      <c r="BB79" s="262"/>
      <c r="BC79" s="262"/>
      <c r="BD79" s="262"/>
    </row>
    <row r="80" spans="1:56" x14ac:dyDescent="0.35">
      <c r="A80" s="226"/>
      <c r="B80" s="226"/>
      <c r="C80" s="226"/>
      <c r="E80" s="263"/>
      <c r="F80" s="263"/>
      <c r="G80" s="263"/>
      <c r="H80" s="263"/>
      <c r="I80" s="263"/>
      <c r="J80" s="263"/>
      <c r="K80" s="263"/>
      <c r="L80" s="263"/>
      <c r="M80" s="263"/>
      <c r="N80" s="263"/>
      <c r="O80" s="263"/>
      <c r="P80" s="263"/>
      <c r="AM80" s="262"/>
      <c r="AN80" s="262"/>
      <c r="AO80" s="262"/>
      <c r="AP80" s="262"/>
      <c r="AQ80" s="262"/>
      <c r="AR80" s="262"/>
      <c r="AS80" s="262"/>
      <c r="AT80" s="262"/>
      <c r="AU80" s="262"/>
      <c r="AV80" s="262"/>
      <c r="AW80" s="262"/>
      <c r="AX80" s="262"/>
      <c r="AY80" s="262"/>
      <c r="AZ80" s="262"/>
      <c r="BA80" s="262"/>
      <c r="BB80" s="262"/>
      <c r="BC80" s="262"/>
      <c r="BD80" s="262"/>
    </row>
    <row r="81" spans="1:56" x14ac:dyDescent="0.35">
      <c r="A81" s="226"/>
      <c r="B81" s="226"/>
      <c r="C81" s="226"/>
      <c r="E81" s="263"/>
      <c r="F81" s="263"/>
      <c r="G81" s="263"/>
      <c r="H81" s="263"/>
      <c r="I81" s="263"/>
      <c r="J81" s="263"/>
      <c r="K81" s="263"/>
      <c r="L81" s="263"/>
      <c r="M81" s="263"/>
      <c r="N81" s="263"/>
      <c r="O81" s="263"/>
      <c r="P81" s="263"/>
      <c r="AM81" s="262"/>
      <c r="AN81" s="262"/>
      <c r="AO81" s="262"/>
      <c r="AP81" s="262"/>
      <c r="AQ81" s="262"/>
      <c r="AR81" s="262"/>
      <c r="AS81" s="262"/>
      <c r="AT81" s="262"/>
      <c r="AU81" s="262"/>
      <c r="AV81" s="262"/>
      <c r="AW81" s="262"/>
      <c r="AX81" s="262"/>
      <c r="AY81" s="262"/>
      <c r="AZ81" s="262"/>
      <c r="BA81" s="262"/>
      <c r="BB81" s="262"/>
      <c r="BC81" s="262"/>
      <c r="BD81" s="262"/>
    </row>
    <row r="82" spans="1:56" x14ac:dyDescent="0.35">
      <c r="A82" s="226"/>
      <c r="B82" s="226"/>
      <c r="C82" s="226"/>
      <c r="E82" s="263"/>
      <c r="F82" s="263"/>
      <c r="G82" s="263"/>
      <c r="H82" s="263"/>
      <c r="I82" s="263"/>
      <c r="J82" s="263"/>
      <c r="K82" s="263"/>
      <c r="L82" s="263"/>
      <c r="M82" s="263"/>
      <c r="N82" s="263"/>
      <c r="O82" s="263"/>
      <c r="P82" s="263"/>
      <c r="AM82" s="262"/>
      <c r="AN82" s="262"/>
      <c r="AO82" s="262"/>
      <c r="AP82" s="262"/>
      <c r="AQ82" s="262"/>
      <c r="AR82" s="262"/>
      <c r="AS82" s="262"/>
      <c r="AT82" s="262"/>
      <c r="AU82" s="262"/>
      <c r="AV82" s="262"/>
      <c r="AW82" s="262"/>
      <c r="AX82" s="262"/>
      <c r="AY82" s="262"/>
      <c r="AZ82" s="262"/>
      <c r="BA82" s="262"/>
      <c r="BB82" s="262"/>
      <c r="BC82" s="262"/>
      <c r="BD82" s="262"/>
    </row>
    <row r="83" spans="1:56" x14ac:dyDescent="0.35">
      <c r="A83" s="226"/>
      <c r="B83" s="226"/>
      <c r="C83" s="226"/>
      <c r="E83" s="263"/>
      <c r="F83" s="263"/>
      <c r="G83" s="263"/>
      <c r="H83" s="263"/>
      <c r="I83" s="263"/>
      <c r="J83" s="263"/>
      <c r="K83" s="263"/>
      <c r="L83" s="263"/>
      <c r="M83" s="263"/>
      <c r="N83" s="263"/>
      <c r="O83" s="263"/>
      <c r="P83" s="263"/>
      <c r="AM83" s="262"/>
      <c r="AN83" s="262"/>
      <c r="AO83" s="262"/>
      <c r="AP83" s="262"/>
      <c r="AQ83" s="262"/>
      <c r="AR83" s="262"/>
      <c r="AS83" s="262"/>
      <c r="AT83" s="262"/>
      <c r="AU83" s="262"/>
      <c r="AV83" s="262"/>
      <c r="AW83" s="262"/>
      <c r="AX83" s="262"/>
      <c r="AY83" s="262"/>
      <c r="AZ83" s="262"/>
      <c r="BA83" s="262"/>
      <c r="BB83" s="262"/>
      <c r="BC83" s="262"/>
      <c r="BD83" s="262"/>
    </row>
    <row r="84" spans="1:56" x14ac:dyDescent="0.35">
      <c r="A84" s="226"/>
      <c r="B84" s="226"/>
      <c r="C84" s="226"/>
      <c r="E84" s="263"/>
      <c r="F84" s="263"/>
      <c r="G84" s="263"/>
      <c r="H84" s="263"/>
      <c r="I84" s="263"/>
      <c r="J84" s="263"/>
      <c r="K84" s="263"/>
      <c r="L84" s="263"/>
      <c r="M84" s="263"/>
      <c r="N84" s="263"/>
      <c r="O84" s="263"/>
      <c r="P84" s="263"/>
      <c r="AM84" s="262"/>
      <c r="AN84" s="262"/>
      <c r="AO84" s="262"/>
      <c r="AP84" s="262"/>
      <c r="AQ84" s="262"/>
      <c r="AR84" s="262"/>
      <c r="AS84" s="262"/>
      <c r="AT84" s="262"/>
      <c r="AU84" s="262"/>
      <c r="AV84" s="262"/>
      <c r="AW84" s="262"/>
      <c r="AX84" s="262"/>
      <c r="AY84" s="262"/>
      <c r="AZ84" s="262"/>
      <c r="BA84" s="262"/>
      <c r="BB84" s="262"/>
      <c r="BC84" s="262"/>
      <c r="BD84" s="262"/>
    </row>
    <row r="85" spans="1:56" x14ac:dyDescent="0.35">
      <c r="A85" s="226"/>
      <c r="B85" s="226"/>
      <c r="C85" s="226"/>
      <c r="E85" s="263"/>
      <c r="F85" s="263"/>
      <c r="G85" s="263"/>
      <c r="H85" s="263"/>
      <c r="I85" s="263"/>
      <c r="J85" s="263"/>
      <c r="K85" s="263"/>
      <c r="L85" s="263"/>
      <c r="M85" s="263"/>
      <c r="N85" s="263"/>
      <c r="O85" s="263"/>
      <c r="P85" s="263"/>
      <c r="AM85" s="262"/>
      <c r="AN85" s="262"/>
      <c r="AO85" s="262"/>
      <c r="AP85" s="262"/>
      <c r="AQ85" s="262"/>
      <c r="AR85" s="262"/>
      <c r="AS85" s="262"/>
      <c r="AT85" s="262"/>
      <c r="AU85" s="262"/>
      <c r="AV85" s="262"/>
      <c r="AW85" s="262"/>
      <c r="AX85" s="262"/>
      <c r="AY85" s="262"/>
      <c r="AZ85" s="262"/>
      <c r="BA85" s="262"/>
      <c r="BB85" s="262"/>
      <c r="BC85" s="262"/>
      <c r="BD85" s="262"/>
    </row>
    <row r="86" spans="1:56" x14ac:dyDescent="0.35">
      <c r="A86" s="226"/>
      <c r="B86" s="226"/>
      <c r="C86" s="226"/>
      <c r="E86" s="263"/>
      <c r="F86" s="263"/>
      <c r="G86" s="263"/>
      <c r="H86" s="263"/>
      <c r="I86" s="263"/>
      <c r="J86" s="263"/>
      <c r="K86" s="263"/>
      <c r="L86" s="263"/>
      <c r="M86" s="263"/>
      <c r="N86" s="263"/>
      <c r="O86" s="263"/>
      <c r="P86" s="263"/>
      <c r="AM86" s="262"/>
      <c r="AN86" s="262"/>
      <c r="AO86" s="262"/>
      <c r="AP86" s="262"/>
      <c r="AQ86" s="262"/>
      <c r="AR86" s="262"/>
      <c r="AS86" s="262"/>
      <c r="AT86" s="262"/>
      <c r="AU86" s="262"/>
      <c r="AV86" s="262"/>
      <c r="AW86" s="262"/>
      <c r="AX86" s="262"/>
      <c r="AY86" s="262"/>
      <c r="AZ86" s="262"/>
      <c r="BA86" s="262"/>
      <c r="BB86" s="262"/>
      <c r="BC86" s="262"/>
      <c r="BD86" s="262"/>
    </row>
    <row r="87" spans="1:56" x14ac:dyDescent="0.35">
      <c r="A87" s="226"/>
      <c r="B87" s="226"/>
      <c r="C87" s="226"/>
      <c r="E87" s="263"/>
      <c r="F87" s="263"/>
      <c r="G87" s="263"/>
      <c r="H87" s="263"/>
      <c r="I87" s="263"/>
      <c r="J87" s="263"/>
      <c r="K87" s="263"/>
      <c r="L87" s="263"/>
      <c r="M87" s="263"/>
      <c r="N87" s="263"/>
      <c r="O87" s="263"/>
      <c r="P87" s="263"/>
      <c r="AM87" s="262"/>
      <c r="AN87" s="262"/>
      <c r="AO87" s="262"/>
      <c r="AP87" s="262"/>
      <c r="AQ87" s="262"/>
      <c r="AR87" s="262"/>
      <c r="AS87" s="262"/>
      <c r="AT87" s="262"/>
      <c r="AU87" s="262"/>
      <c r="AV87" s="262"/>
      <c r="AW87" s="262"/>
      <c r="AX87" s="262"/>
      <c r="AY87" s="262"/>
      <c r="AZ87" s="262"/>
      <c r="BA87" s="262"/>
      <c r="BB87" s="262"/>
      <c r="BC87" s="262"/>
      <c r="BD87" s="262"/>
    </row>
    <row r="88" spans="1:56" x14ac:dyDescent="0.35">
      <c r="A88" s="226"/>
      <c r="B88" s="226"/>
      <c r="C88" s="226"/>
      <c r="E88" s="263"/>
      <c r="F88" s="263"/>
      <c r="G88" s="263"/>
      <c r="H88" s="263"/>
      <c r="I88" s="263"/>
      <c r="J88" s="263"/>
      <c r="K88" s="263"/>
      <c r="L88" s="263"/>
      <c r="M88" s="263"/>
      <c r="N88" s="263"/>
      <c r="O88" s="263"/>
      <c r="P88" s="263"/>
      <c r="AM88" s="262"/>
      <c r="AN88" s="262"/>
      <c r="AO88" s="262"/>
      <c r="AP88" s="262"/>
      <c r="AQ88" s="262"/>
      <c r="AR88" s="262"/>
      <c r="AS88" s="262"/>
      <c r="AT88" s="262"/>
      <c r="AU88" s="262"/>
      <c r="AV88" s="262"/>
      <c r="AW88" s="262"/>
      <c r="AX88" s="262"/>
      <c r="AY88" s="262"/>
      <c r="AZ88" s="262"/>
      <c r="BA88" s="262"/>
      <c r="BB88" s="262"/>
      <c r="BC88" s="262"/>
      <c r="BD88" s="262"/>
    </row>
    <row r="89" spans="1:56" x14ac:dyDescent="0.35">
      <c r="A89" s="226"/>
      <c r="B89" s="226"/>
      <c r="C89" s="226"/>
      <c r="E89" s="263"/>
      <c r="F89" s="263"/>
      <c r="G89" s="263"/>
      <c r="H89" s="263"/>
      <c r="I89" s="263"/>
      <c r="J89" s="263"/>
      <c r="K89" s="263"/>
      <c r="L89" s="263"/>
      <c r="M89" s="263"/>
      <c r="N89" s="263"/>
      <c r="O89" s="263"/>
      <c r="P89" s="263"/>
      <c r="AM89" s="262"/>
      <c r="AN89" s="262"/>
      <c r="AO89" s="262"/>
      <c r="AP89" s="262"/>
      <c r="AQ89" s="262"/>
      <c r="AR89" s="262"/>
      <c r="AS89" s="262"/>
      <c r="AT89" s="262"/>
      <c r="AU89" s="262"/>
      <c r="AV89" s="262"/>
      <c r="AW89" s="262"/>
      <c r="AX89" s="262"/>
      <c r="AY89" s="262"/>
      <c r="AZ89" s="262"/>
      <c r="BA89" s="262"/>
      <c r="BB89" s="262"/>
      <c r="BC89" s="262"/>
      <c r="BD89" s="262"/>
    </row>
    <row r="90" spans="1:56" x14ac:dyDescent="0.35">
      <c r="A90" s="226"/>
      <c r="B90" s="226"/>
      <c r="C90" s="226"/>
      <c r="E90" s="263"/>
      <c r="F90" s="263"/>
      <c r="G90" s="263"/>
      <c r="H90" s="263"/>
      <c r="I90" s="263"/>
      <c r="J90" s="263"/>
      <c r="K90" s="263"/>
      <c r="L90" s="263"/>
      <c r="M90" s="263"/>
      <c r="N90" s="263"/>
      <c r="O90" s="263"/>
      <c r="P90" s="263"/>
      <c r="AM90" s="262"/>
      <c r="AN90" s="262"/>
      <c r="AO90" s="262"/>
      <c r="AP90" s="262"/>
      <c r="AQ90" s="262"/>
      <c r="AR90" s="262"/>
      <c r="AS90" s="262"/>
      <c r="AT90" s="262"/>
      <c r="AU90" s="262"/>
      <c r="AV90" s="262"/>
      <c r="AW90" s="262"/>
      <c r="AX90" s="262"/>
      <c r="AY90" s="262"/>
      <c r="AZ90" s="262"/>
      <c r="BA90" s="262"/>
      <c r="BB90" s="262"/>
      <c r="BC90" s="262"/>
      <c r="BD90" s="262"/>
    </row>
    <row r="91" spans="1:56" x14ac:dyDescent="0.35">
      <c r="A91" s="226"/>
      <c r="B91" s="226"/>
      <c r="C91" s="226"/>
      <c r="E91" s="263"/>
      <c r="F91" s="263"/>
      <c r="G91" s="263"/>
      <c r="H91" s="263"/>
      <c r="I91" s="263"/>
      <c r="J91" s="263"/>
      <c r="K91" s="263"/>
      <c r="L91" s="263"/>
      <c r="M91" s="263"/>
      <c r="N91" s="263"/>
      <c r="O91" s="263"/>
      <c r="P91" s="263"/>
      <c r="AM91" s="262"/>
      <c r="AN91" s="262"/>
      <c r="AO91" s="262"/>
      <c r="AP91" s="262"/>
      <c r="AQ91" s="262"/>
      <c r="AR91" s="262"/>
      <c r="AS91" s="262"/>
      <c r="AT91" s="262"/>
      <c r="AU91" s="262"/>
      <c r="AV91" s="262"/>
      <c r="AW91" s="262"/>
      <c r="AX91" s="262"/>
      <c r="AY91" s="262"/>
      <c r="AZ91" s="262"/>
      <c r="BA91" s="262"/>
      <c r="BB91" s="262"/>
      <c r="BC91" s="262"/>
      <c r="BD91" s="262"/>
    </row>
    <row r="92" spans="1:56" x14ac:dyDescent="0.35">
      <c r="A92" s="226"/>
      <c r="B92" s="226"/>
      <c r="C92" s="226"/>
      <c r="E92" s="263"/>
      <c r="F92" s="263"/>
      <c r="G92" s="263"/>
      <c r="H92" s="263"/>
      <c r="I92" s="263"/>
      <c r="J92" s="263"/>
      <c r="K92" s="263"/>
      <c r="L92" s="263"/>
      <c r="M92" s="263"/>
      <c r="N92" s="263"/>
      <c r="O92" s="263"/>
      <c r="P92" s="263"/>
      <c r="AM92" s="262"/>
      <c r="AN92" s="262"/>
      <c r="AO92" s="262"/>
      <c r="AP92" s="262"/>
      <c r="AQ92" s="262"/>
      <c r="AR92" s="262"/>
      <c r="AS92" s="262"/>
      <c r="AT92" s="262"/>
      <c r="AU92" s="262"/>
      <c r="AV92" s="262"/>
      <c r="AW92" s="262"/>
      <c r="AX92" s="262"/>
      <c r="AY92" s="262"/>
      <c r="AZ92" s="262"/>
      <c r="BA92" s="262"/>
      <c r="BB92" s="262"/>
      <c r="BC92" s="262"/>
      <c r="BD92" s="262"/>
    </row>
    <row r="93" spans="1:56" x14ac:dyDescent="0.35">
      <c r="A93" s="226"/>
      <c r="B93" s="226"/>
      <c r="C93" s="226"/>
      <c r="E93" s="263"/>
      <c r="F93" s="263"/>
      <c r="G93" s="263"/>
      <c r="H93" s="263"/>
      <c r="I93" s="263"/>
      <c r="J93" s="263"/>
      <c r="K93" s="263"/>
      <c r="L93" s="263"/>
      <c r="M93" s="263"/>
      <c r="N93" s="263"/>
      <c r="O93" s="263"/>
      <c r="P93" s="263"/>
      <c r="AM93" s="262"/>
      <c r="AN93" s="262"/>
      <c r="AO93" s="262"/>
      <c r="AP93" s="262"/>
      <c r="AQ93" s="262"/>
      <c r="AR93" s="262"/>
      <c r="AS93" s="262"/>
      <c r="AT93" s="262"/>
      <c r="AU93" s="262"/>
      <c r="AV93" s="262"/>
      <c r="AW93" s="262"/>
      <c r="AX93" s="262"/>
      <c r="AY93" s="262"/>
      <c r="AZ93" s="262"/>
      <c r="BA93" s="262"/>
      <c r="BB93" s="262"/>
      <c r="BC93" s="262"/>
      <c r="BD93" s="262"/>
    </row>
    <row r="94" spans="1:56" x14ac:dyDescent="0.35">
      <c r="A94" s="226"/>
      <c r="B94" s="226"/>
      <c r="C94" s="226"/>
      <c r="E94" s="263"/>
      <c r="F94" s="263"/>
      <c r="G94" s="263"/>
      <c r="H94" s="263"/>
      <c r="I94" s="263"/>
      <c r="J94" s="263"/>
      <c r="K94" s="263"/>
      <c r="L94" s="263"/>
      <c r="M94" s="263"/>
      <c r="N94" s="263"/>
      <c r="O94" s="263"/>
      <c r="P94" s="263"/>
      <c r="AM94" s="262"/>
      <c r="AN94" s="262"/>
      <c r="AO94" s="262"/>
      <c r="AP94" s="262"/>
      <c r="AQ94" s="262"/>
      <c r="AR94" s="262"/>
      <c r="AS94" s="262"/>
      <c r="AT94" s="262"/>
      <c r="AU94" s="262"/>
      <c r="AV94" s="262"/>
      <c r="AW94" s="262"/>
      <c r="AX94" s="262"/>
      <c r="AY94" s="262"/>
      <c r="AZ94" s="262"/>
      <c r="BA94" s="262"/>
      <c r="BB94" s="262"/>
      <c r="BC94" s="262"/>
      <c r="BD94" s="262"/>
    </row>
    <row r="95" spans="1:56" x14ac:dyDescent="0.35">
      <c r="A95" s="226"/>
      <c r="B95" s="226"/>
      <c r="C95" s="226"/>
      <c r="E95" s="263"/>
      <c r="F95" s="263"/>
      <c r="G95" s="263"/>
      <c r="H95" s="263"/>
      <c r="I95" s="263"/>
      <c r="J95" s="263"/>
      <c r="K95" s="263"/>
      <c r="L95" s="263"/>
      <c r="M95" s="263"/>
      <c r="N95" s="263"/>
      <c r="O95" s="263"/>
      <c r="P95" s="263"/>
      <c r="AM95" s="262"/>
      <c r="AN95" s="262"/>
      <c r="AO95" s="262"/>
      <c r="AP95" s="262"/>
      <c r="AQ95" s="262"/>
      <c r="AR95" s="262"/>
      <c r="AS95" s="262"/>
      <c r="AT95" s="262"/>
      <c r="AU95" s="262"/>
      <c r="AV95" s="262"/>
      <c r="AW95" s="262"/>
      <c r="AX95" s="262"/>
      <c r="AY95" s="262"/>
      <c r="AZ95" s="262"/>
      <c r="BA95" s="262"/>
      <c r="BB95" s="262"/>
      <c r="BC95" s="262"/>
      <c r="BD95" s="262"/>
    </row>
    <row r="96" spans="1:56" x14ac:dyDescent="0.35">
      <c r="A96" s="226"/>
      <c r="B96" s="226"/>
      <c r="C96" s="226"/>
      <c r="E96" s="263"/>
      <c r="F96" s="263"/>
      <c r="G96" s="263"/>
      <c r="H96" s="263"/>
      <c r="I96" s="263"/>
      <c r="J96" s="263"/>
      <c r="K96" s="263"/>
      <c r="L96" s="263"/>
      <c r="M96" s="263"/>
      <c r="N96" s="263"/>
      <c r="O96" s="263"/>
      <c r="P96" s="263"/>
      <c r="AM96" s="262"/>
      <c r="AN96" s="262"/>
      <c r="AO96" s="262"/>
      <c r="AP96" s="262"/>
      <c r="AQ96" s="262"/>
      <c r="AR96" s="262"/>
      <c r="AS96" s="262"/>
      <c r="AT96" s="262"/>
      <c r="AU96" s="262"/>
      <c r="AV96" s="262"/>
      <c r="AW96" s="262"/>
      <c r="AX96" s="262"/>
      <c r="AY96" s="262"/>
      <c r="AZ96" s="262"/>
      <c r="BA96" s="262"/>
      <c r="BB96" s="262"/>
      <c r="BC96" s="262"/>
      <c r="BD96" s="262"/>
    </row>
    <row r="97" spans="1:56" x14ac:dyDescent="0.35">
      <c r="A97" s="226"/>
      <c r="B97" s="226"/>
      <c r="C97" s="226"/>
      <c r="E97" s="263"/>
      <c r="F97" s="263"/>
      <c r="G97" s="263"/>
      <c r="H97" s="263"/>
      <c r="I97" s="263"/>
      <c r="J97" s="263"/>
      <c r="K97" s="263"/>
      <c r="L97" s="263"/>
      <c r="M97" s="263"/>
      <c r="N97" s="263"/>
      <c r="O97" s="263"/>
      <c r="P97" s="263"/>
      <c r="AM97" s="262"/>
      <c r="AN97" s="262"/>
      <c r="AO97" s="262"/>
      <c r="AP97" s="262"/>
      <c r="AQ97" s="262"/>
      <c r="AR97" s="262"/>
      <c r="AS97" s="262"/>
      <c r="AT97" s="262"/>
      <c r="AU97" s="262"/>
      <c r="AV97" s="262"/>
      <c r="AW97" s="262"/>
      <c r="AX97" s="262"/>
      <c r="AY97" s="262"/>
      <c r="AZ97" s="262"/>
      <c r="BA97" s="262"/>
      <c r="BB97" s="262"/>
      <c r="BC97" s="262"/>
      <c r="BD97" s="262"/>
    </row>
    <row r="98" spans="1:56" x14ac:dyDescent="0.35">
      <c r="A98" s="226"/>
      <c r="B98" s="226"/>
      <c r="C98" s="226"/>
      <c r="E98" s="263"/>
      <c r="F98" s="263"/>
      <c r="G98" s="263"/>
      <c r="H98" s="263"/>
      <c r="I98" s="263"/>
      <c r="J98" s="263"/>
      <c r="K98" s="263"/>
      <c r="L98" s="263"/>
      <c r="M98" s="263"/>
      <c r="N98" s="263"/>
      <c r="O98" s="263"/>
      <c r="P98" s="263"/>
      <c r="AM98" s="262"/>
      <c r="AN98" s="262"/>
      <c r="AO98" s="262"/>
      <c r="AP98" s="262"/>
      <c r="AQ98" s="262"/>
      <c r="AR98" s="262"/>
      <c r="AS98" s="262"/>
      <c r="AT98" s="262"/>
      <c r="AU98" s="262"/>
      <c r="AV98" s="262"/>
      <c r="AW98" s="262"/>
      <c r="AX98" s="262"/>
      <c r="AY98" s="262"/>
      <c r="AZ98" s="262"/>
      <c r="BA98" s="262"/>
      <c r="BB98" s="262"/>
      <c r="BC98" s="262"/>
      <c r="BD98" s="262"/>
    </row>
    <row r="99" spans="1:56" x14ac:dyDescent="0.35">
      <c r="A99" s="226"/>
      <c r="B99" s="226"/>
      <c r="C99" s="226"/>
      <c r="E99" s="263"/>
      <c r="F99" s="263"/>
      <c r="G99" s="263"/>
      <c r="H99" s="263"/>
      <c r="I99" s="263"/>
      <c r="J99" s="263"/>
      <c r="K99" s="263"/>
      <c r="L99" s="263"/>
      <c r="M99" s="263"/>
      <c r="N99" s="263"/>
      <c r="O99" s="263"/>
      <c r="P99" s="263"/>
      <c r="AM99" s="262"/>
      <c r="AN99" s="262"/>
      <c r="AO99" s="262"/>
      <c r="AP99" s="262"/>
      <c r="AQ99" s="262"/>
      <c r="AR99" s="262"/>
      <c r="AS99" s="262"/>
      <c r="AT99" s="262"/>
      <c r="AU99" s="262"/>
      <c r="AV99" s="262"/>
      <c r="AW99" s="262"/>
      <c r="AX99" s="262"/>
      <c r="AY99" s="262"/>
      <c r="AZ99" s="262"/>
      <c r="BA99" s="262"/>
      <c r="BB99" s="262"/>
      <c r="BC99" s="262"/>
      <c r="BD99" s="262"/>
    </row>
    <row r="100" spans="1:56" x14ac:dyDescent="0.35">
      <c r="A100" s="226"/>
      <c r="B100" s="226"/>
      <c r="C100" s="226"/>
      <c r="E100" s="263"/>
      <c r="F100" s="263"/>
      <c r="G100" s="263"/>
      <c r="H100" s="263"/>
      <c r="I100" s="263"/>
      <c r="J100" s="263"/>
      <c r="K100" s="263"/>
      <c r="L100" s="263"/>
      <c r="M100" s="263"/>
      <c r="N100" s="263"/>
      <c r="O100" s="263"/>
      <c r="P100" s="263"/>
      <c r="AM100" s="262"/>
      <c r="AN100" s="262"/>
      <c r="AO100" s="262"/>
      <c r="AP100" s="262"/>
      <c r="AQ100" s="262"/>
      <c r="AR100" s="262"/>
      <c r="AS100" s="262"/>
      <c r="AT100" s="262"/>
      <c r="AU100" s="262"/>
      <c r="AV100" s="262"/>
      <c r="AW100" s="262"/>
      <c r="AX100" s="262"/>
      <c r="AY100" s="262"/>
      <c r="AZ100" s="262"/>
      <c r="BA100" s="262"/>
      <c r="BB100" s="262"/>
      <c r="BC100" s="262"/>
      <c r="BD100" s="262"/>
    </row>
    <row r="101" spans="1:56" x14ac:dyDescent="0.35">
      <c r="A101" s="226"/>
      <c r="B101" s="226"/>
      <c r="C101" s="226"/>
      <c r="E101" s="263"/>
      <c r="F101" s="263"/>
      <c r="G101" s="263"/>
      <c r="H101" s="263"/>
      <c r="I101" s="263"/>
      <c r="J101" s="263"/>
      <c r="K101" s="263"/>
      <c r="L101" s="263"/>
      <c r="M101" s="263"/>
      <c r="N101" s="263"/>
      <c r="O101" s="263"/>
      <c r="P101" s="263"/>
      <c r="AM101" s="262"/>
      <c r="AN101" s="262"/>
      <c r="AO101" s="262"/>
      <c r="AP101" s="262"/>
      <c r="AQ101" s="262"/>
      <c r="AR101" s="262"/>
      <c r="AS101" s="262"/>
      <c r="AT101" s="262"/>
      <c r="AU101" s="262"/>
      <c r="AV101" s="262"/>
      <c r="AW101" s="262"/>
      <c r="AX101" s="262"/>
      <c r="AY101" s="262"/>
      <c r="AZ101" s="262"/>
      <c r="BA101" s="262"/>
      <c r="BB101" s="262"/>
      <c r="BC101" s="262"/>
      <c r="BD101" s="262"/>
    </row>
    <row r="102" spans="1:56" x14ac:dyDescent="0.35">
      <c r="A102" s="226"/>
      <c r="B102" s="226"/>
      <c r="C102" s="226"/>
      <c r="E102" s="263"/>
      <c r="F102" s="263"/>
      <c r="G102" s="263"/>
      <c r="H102" s="263"/>
      <c r="I102" s="263"/>
      <c r="J102" s="263"/>
      <c r="K102" s="263"/>
      <c r="L102" s="263"/>
      <c r="M102" s="263"/>
      <c r="N102" s="263"/>
      <c r="O102" s="263"/>
      <c r="P102" s="263"/>
      <c r="AM102" s="262"/>
      <c r="AN102" s="262"/>
      <c r="AO102" s="262"/>
      <c r="AP102" s="262"/>
      <c r="AQ102" s="262"/>
      <c r="AR102" s="262"/>
      <c r="AS102" s="262"/>
      <c r="AT102" s="262"/>
      <c r="AU102" s="262"/>
      <c r="AV102" s="262"/>
      <c r="AW102" s="262"/>
      <c r="AX102" s="262"/>
      <c r="AY102" s="262"/>
      <c r="AZ102" s="262"/>
      <c r="BA102" s="262"/>
      <c r="BB102" s="262"/>
      <c r="BC102" s="262"/>
      <c r="BD102" s="262"/>
    </row>
    <row r="103" spans="1:56" x14ac:dyDescent="0.35">
      <c r="A103" s="226"/>
      <c r="B103" s="226"/>
      <c r="C103" s="226"/>
      <c r="E103" s="263"/>
      <c r="F103" s="263"/>
      <c r="G103" s="263"/>
      <c r="H103" s="263"/>
      <c r="I103" s="263"/>
      <c r="J103" s="263"/>
      <c r="K103" s="263"/>
      <c r="L103" s="263"/>
      <c r="M103" s="263"/>
      <c r="N103" s="263"/>
      <c r="O103" s="263"/>
      <c r="P103" s="263"/>
      <c r="AM103" s="262"/>
      <c r="AN103" s="262"/>
      <c r="AO103" s="262"/>
      <c r="AP103" s="262"/>
      <c r="AQ103" s="262"/>
      <c r="AR103" s="262"/>
      <c r="AS103" s="262"/>
      <c r="AT103" s="262"/>
      <c r="AU103" s="262"/>
      <c r="AV103" s="262"/>
      <c r="AW103" s="262"/>
      <c r="AX103" s="262"/>
      <c r="AY103" s="262"/>
      <c r="AZ103" s="262"/>
      <c r="BA103" s="262"/>
      <c r="BB103" s="262"/>
      <c r="BC103" s="262"/>
      <c r="BD103" s="262"/>
    </row>
    <row r="104" spans="1:56" x14ac:dyDescent="0.35">
      <c r="A104" s="226"/>
      <c r="B104" s="226"/>
      <c r="C104" s="226"/>
      <c r="E104" s="263"/>
      <c r="F104" s="263"/>
      <c r="G104" s="263"/>
      <c r="H104" s="263"/>
      <c r="I104" s="263"/>
      <c r="J104" s="263"/>
      <c r="K104" s="263"/>
      <c r="L104" s="263"/>
      <c r="M104" s="263"/>
      <c r="N104" s="263"/>
      <c r="O104" s="263"/>
      <c r="P104" s="263"/>
      <c r="AM104" s="262"/>
      <c r="AN104" s="262"/>
      <c r="AO104" s="262"/>
      <c r="AP104" s="262"/>
      <c r="AQ104" s="262"/>
      <c r="AR104" s="262"/>
      <c r="AS104" s="262"/>
      <c r="AT104" s="262"/>
      <c r="AU104" s="262"/>
      <c r="AV104" s="262"/>
      <c r="AW104" s="262"/>
      <c r="AX104" s="262"/>
      <c r="AY104" s="262"/>
      <c r="AZ104" s="262"/>
      <c r="BA104" s="262"/>
      <c r="BB104" s="262"/>
      <c r="BC104" s="262"/>
      <c r="BD104" s="262"/>
    </row>
    <row r="105" spans="1:56" x14ac:dyDescent="0.35">
      <c r="A105" s="226"/>
      <c r="B105" s="226"/>
      <c r="C105" s="226"/>
      <c r="E105" s="263"/>
      <c r="F105" s="263"/>
      <c r="G105" s="263"/>
      <c r="H105" s="263"/>
      <c r="I105" s="263"/>
      <c r="J105" s="263"/>
      <c r="K105" s="263"/>
      <c r="L105" s="263"/>
      <c r="M105" s="263"/>
      <c r="N105" s="263"/>
      <c r="O105" s="263"/>
      <c r="P105" s="263"/>
      <c r="AM105" s="262"/>
      <c r="AN105" s="262"/>
      <c r="AO105" s="262"/>
      <c r="AP105" s="262"/>
      <c r="AQ105" s="262"/>
      <c r="AR105" s="262"/>
      <c r="AS105" s="262"/>
      <c r="AT105" s="262"/>
      <c r="AU105" s="262"/>
      <c r="AV105" s="262"/>
      <c r="AW105" s="262"/>
      <c r="AX105" s="262"/>
      <c r="AY105" s="262"/>
      <c r="AZ105" s="262"/>
      <c r="BA105" s="262"/>
      <c r="BB105" s="262"/>
      <c r="BC105" s="262"/>
      <c r="BD105" s="262"/>
    </row>
    <row r="106" spans="1:56" x14ac:dyDescent="0.35">
      <c r="A106" s="226"/>
      <c r="B106" s="226"/>
      <c r="C106" s="226"/>
      <c r="E106" s="263"/>
      <c r="F106" s="263"/>
      <c r="G106" s="263"/>
      <c r="H106" s="263"/>
      <c r="I106" s="263"/>
      <c r="J106" s="263"/>
      <c r="K106" s="263"/>
      <c r="L106" s="263"/>
      <c r="M106" s="263"/>
      <c r="N106" s="263"/>
      <c r="O106" s="263"/>
      <c r="P106" s="263"/>
      <c r="AM106" s="262"/>
      <c r="AN106" s="262"/>
      <c r="AO106" s="262"/>
      <c r="AP106" s="262"/>
      <c r="AQ106" s="262"/>
      <c r="AR106" s="262"/>
      <c r="AS106" s="262"/>
      <c r="AT106" s="262"/>
      <c r="AU106" s="262"/>
      <c r="AV106" s="262"/>
      <c r="AW106" s="262"/>
      <c r="AX106" s="262"/>
      <c r="AY106" s="262"/>
      <c r="AZ106" s="262"/>
      <c r="BA106" s="262"/>
      <c r="BB106" s="262"/>
      <c r="BC106" s="262"/>
      <c r="BD106" s="262"/>
    </row>
    <row r="107" spans="1:56" x14ac:dyDescent="0.35">
      <c r="A107" s="226"/>
      <c r="B107" s="226"/>
      <c r="C107" s="226"/>
      <c r="E107" s="263"/>
      <c r="F107" s="263"/>
      <c r="G107" s="263"/>
      <c r="H107" s="263"/>
      <c r="I107" s="263"/>
      <c r="J107" s="263"/>
      <c r="K107" s="263"/>
      <c r="L107" s="263"/>
      <c r="M107" s="263"/>
      <c r="N107" s="263"/>
      <c r="O107" s="263"/>
      <c r="P107" s="263"/>
      <c r="AM107" s="262"/>
      <c r="AN107" s="262"/>
      <c r="AO107" s="262"/>
      <c r="AP107" s="262"/>
      <c r="AQ107" s="262"/>
      <c r="AR107" s="262"/>
      <c r="AS107" s="262"/>
      <c r="AT107" s="262"/>
      <c r="AU107" s="262"/>
      <c r="AV107" s="262"/>
      <c r="AW107" s="262"/>
      <c r="AX107" s="262"/>
      <c r="AY107" s="262"/>
      <c r="AZ107" s="262"/>
      <c r="BA107" s="262"/>
      <c r="BB107" s="262"/>
      <c r="BC107" s="262"/>
      <c r="BD107" s="262"/>
    </row>
    <row r="108" spans="1:56" x14ac:dyDescent="0.35">
      <c r="A108" s="226"/>
      <c r="B108" s="226"/>
      <c r="C108" s="226"/>
      <c r="E108" s="263"/>
      <c r="F108" s="263"/>
      <c r="G108" s="263"/>
      <c r="H108" s="263"/>
      <c r="I108" s="263"/>
      <c r="J108" s="263"/>
      <c r="K108" s="263"/>
      <c r="L108" s="263"/>
      <c r="M108" s="263"/>
      <c r="N108" s="263"/>
      <c r="O108" s="263"/>
      <c r="P108" s="263"/>
      <c r="AM108" s="262"/>
      <c r="AN108" s="262"/>
      <c r="AO108" s="262"/>
      <c r="AP108" s="262"/>
      <c r="AQ108" s="262"/>
      <c r="AR108" s="262"/>
      <c r="AS108" s="262"/>
      <c r="AT108" s="262"/>
      <c r="AU108" s="262"/>
      <c r="AV108" s="262"/>
      <c r="AW108" s="262"/>
      <c r="AX108" s="262"/>
      <c r="AY108" s="262"/>
      <c r="AZ108" s="262"/>
      <c r="BA108" s="262"/>
      <c r="BB108" s="262"/>
      <c r="BC108" s="262"/>
      <c r="BD108" s="262"/>
    </row>
    <row r="109" spans="1:56" x14ac:dyDescent="0.35">
      <c r="A109" s="226"/>
      <c r="B109" s="226"/>
      <c r="C109" s="226"/>
      <c r="E109" s="263"/>
      <c r="F109" s="263"/>
      <c r="G109" s="263"/>
      <c r="H109" s="263"/>
      <c r="I109" s="263"/>
      <c r="J109" s="263"/>
      <c r="K109" s="263"/>
      <c r="L109" s="263"/>
      <c r="M109" s="263"/>
      <c r="N109" s="263"/>
      <c r="O109" s="263"/>
      <c r="P109" s="263"/>
      <c r="AM109" s="262"/>
      <c r="AN109" s="262"/>
      <c r="AO109" s="262"/>
      <c r="AP109" s="262"/>
      <c r="AQ109" s="262"/>
      <c r="AR109" s="262"/>
      <c r="AS109" s="262"/>
      <c r="AT109" s="262"/>
      <c r="AU109" s="262"/>
      <c r="AV109" s="262"/>
      <c r="AW109" s="262"/>
      <c r="AX109" s="262"/>
      <c r="AY109" s="262"/>
      <c r="AZ109" s="262"/>
      <c r="BA109" s="262"/>
      <c r="BB109" s="262"/>
      <c r="BC109" s="262"/>
      <c r="BD109" s="262"/>
    </row>
    <row r="110" spans="1:56" x14ac:dyDescent="0.35">
      <c r="A110" s="226"/>
      <c r="B110" s="226"/>
      <c r="C110" s="226"/>
      <c r="E110" s="263"/>
      <c r="F110" s="263"/>
      <c r="G110" s="263"/>
      <c r="H110" s="263"/>
      <c r="I110" s="263"/>
      <c r="J110" s="263"/>
      <c r="K110" s="263"/>
      <c r="L110" s="263"/>
      <c r="M110" s="263"/>
      <c r="N110" s="263"/>
      <c r="O110" s="263"/>
      <c r="P110" s="263"/>
      <c r="AM110" s="262"/>
      <c r="AN110" s="262"/>
      <c r="AO110" s="262"/>
      <c r="AP110" s="262"/>
      <c r="AQ110" s="262"/>
      <c r="AR110" s="262"/>
      <c r="AS110" s="262"/>
      <c r="AT110" s="262"/>
      <c r="AU110" s="262"/>
      <c r="AV110" s="262"/>
      <c r="AW110" s="262"/>
      <c r="AX110" s="262"/>
      <c r="AY110" s="262"/>
      <c r="AZ110" s="262"/>
      <c r="BA110" s="262"/>
      <c r="BB110" s="262"/>
      <c r="BC110" s="262"/>
      <c r="BD110" s="262"/>
    </row>
    <row r="111" spans="1:56" x14ac:dyDescent="0.35">
      <c r="A111" s="226"/>
      <c r="B111" s="226"/>
      <c r="C111" s="226"/>
      <c r="E111" s="263"/>
      <c r="F111" s="263"/>
      <c r="G111" s="263"/>
      <c r="H111" s="263"/>
      <c r="I111" s="263"/>
      <c r="J111" s="263"/>
      <c r="K111" s="263"/>
      <c r="L111" s="263"/>
      <c r="M111" s="263"/>
      <c r="N111" s="263"/>
      <c r="O111" s="263"/>
      <c r="P111" s="263"/>
      <c r="AM111" s="262"/>
      <c r="AN111" s="262"/>
      <c r="AO111" s="262"/>
      <c r="AP111" s="262"/>
      <c r="AQ111" s="262"/>
      <c r="AR111" s="262"/>
      <c r="AS111" s="262"/>
      <c r="AT111" s="262"/>
      <c r="AU111" s="262"/>
      <c r="AV111" s="262"/>
      <c r="AW111" s="262"/>
      <c r="AX111" s="262"/>
      <c r="AY111" s="262"/>
      <c r="AZ111" s="262"/>
      <c r="BA111" s="262"/>
      <c r="BB111" s="262"/>
      <c r="BC111" s="262"/>
      <c r="BD111" s="262"/>
    </row>
    <row r="112" spans="1:56" x14ac:dyDescent="0.35">
      <c r="A112" s="226"/>
      <c r="B112" s="226"/>
      <c r="C112" s="226"/>
      <c r="E112" s="263"/>
      <c r="F112" s="263"/>
      <c r="G112" s="263"/>
      <c r="H112" s="263"/>
      <c r="I112" s="263"/>
      <c r="J112" s="263"/>
      <c r="K112" s="263"/>
      <c r="L112" s="263"/>
      <c r="M112" s="263"/>
      <c r="N112" s="263"/>
      <c r="O112" s="263"/>
      <c r="P112" s="263"/>
      <c r="AM112" s="262"/>
      <c r="AN112" s="262"/>
      <c r="AO112" s="262"/>
      <c r="AP112" s="262"/>
      <c r="AQ112" s="262"/>
      <c r="AR112" s="262"/>
      <c r="AS112" s="262"/>
      <c r="AT112" s="262"/>
      <c r="AU112" s="262"/>
      <c r="AV112" s="262"/>
      <c r="AW112" s="262"/>
      <c r="AX112" s="262"/>
      <c r="AY112" s="262"/>
      <c r="AZ112" s="262"/>
      <c r="BA112" s="262"/>
      <c r="BB112" s="262"/>
      <c r="BC112" s="262"/>
      <c r="BD112" s="262"/>
    </row>
    <row r="113" spans="1:56" x14ac:dyDescent="0.35">
      <c r="A113" s="226"/>
      <c r="B113" s="226"/>
      <c r="C113" s="226"/>
      <c r="E113" s="263"/>
      <c r="F113" s="263"/>
      <c r="G113" s="263"/>
      <c r="H113" s="263"/>
      <c r="I113" s="263"/>
      <c r="J113" s="263"/>
      <c r="K113" s="263"/>
      <c r="L113" s="263"/>
      <c r="M113" s="263"/>
      <c r="N113" s="263"/>
      <c r="O113" s="263"/>
      <c r="P113" s="263"/>
      <c r="AM113" s="262"/>
      <c r="AN113" s="262"/>
      <c r="AO113" s="262"/>
      <c r="AP113" s="262"/>
      <c r="AQ113" s="262"/>
      <c r="AR113" s="262"/>
      <c r="AS113" s="262"/>
      <c r="AT113" s="262"/>
      <c r="AU113" s="262"/>
      <c r="AV113" s="262"/>
      <c r="AW113" s="262"/>
      <c r="AX113" s="262"/>
      <c r="AY113" s="262"/>
      <c r="AZ113" s="262"/>
      <c r="BA113" s="262"/>
      <c r="BB113" s="262"/>
      <c r="BC113" s="262"/>
      <c r="BD113" s="262"/>
    </row>
    <row r="114" spans="1:56" x14ac:dyDescent="0.35">
      <c r="A114" s="226"/>
      <c r="B114" s="226"/>
      <c r="C114" s="226"/>
      <c r="E114" s="263"/>
      <c r="F114" s="263"/>
      <c r="G114" s="263"/>
      <c r="H114" s="263"/>
      <c r="I114" s="263"/>
      <c r="J114" s="263"/>
      <c r="K114" s="263"/>
      <c r="L114" s="263"/>
      <c r="M114" s="263"/>
      <c r="N114" s="263"/>
      <c r="O114" s="263"/>
      <c r="P114" s="263"/>
      <c r="AM114" s="262"/>
      <c r="AN114" s="262"/>
      <c r="AO114" s="262"/>
      <c r="AP114" s="262"/>
      <c r="AQ114" s="262"/>
      <c r="AR114" s="262"/>
      <c r="AS114" s="262"/>
      <c r="AT114" s="262"/>
      <c r="AU114" s="262"/>
      <c r="AV114" s="262"/>
      <c r="AW114" s="262"/>
      <c r="AX114" s="262"/>
      <c r="AY114" s="262"/>
      <c r="AZ114" s="262"/>
      <c r="BA114" s="262"/>
      <c r="BB114" s="262"/>
      <c r="BC114" s="262"/>
      <c r="BD114" s="262"/>
    </row>
    <row r="115" spans="1:56" x14ac:dyDescent="0.35">
      <c r="A115" s="226"/>
      <c r="B115" s="226"/>
      <c r="C115" s="226"/>
      <c r="E115" s="263"/>
      <c r="F115" s="263"/>
      <c r="G115" s="263"/>
      <c r="H115" s="263"/>
      <c r="I115" s="263"/>
      <c r="J115" s="263"/>
      <c r="K115" s="263"/>
      <c r="L115" s="263"/>
      <c r="M115" s="263"/>
      <c r="N115" s="263"/>
      <c r="O115" s="263"/>
      <c r="P115" s="263"/>
      <c r="AM115" s="262"/>
      <c r="AN115" s="262"/>
      <c r="AO115" s="262"/>
      <c r="AP115" s="262"/>
      <c r="AQ115" s="262"/>
      <c r="AR115" s="262"/>
      <c r="AS115" s="262"/>
      <c r="AT115" s="262"/>
      <c r="AU115" s="262"/>
      <c r="AV115" s="262"/>
      <c r="AW115" s="262"/>
      <c r="AX115" s="262"/>
      <c r="AY115" s="262"/>
      <c r="AZ115" s="262"/>
      <c r="BA115" s="262"/>
      <c r="BB115" s="262"/>
      <c r="BC115" s="262"/>
      <c r="BD115" s="262"/>
    </row>
    <row r="116" spans="1:56" x14ac:dyDescent="0.35">
      <c r="A116" s="226"/>
      <c r="B116" s="226"/>
      <c r="C116" s="226"/>
      <c r="E116" s="263"/>
      <c r="F116" s="263"/>
      <c r="G116" s="263"/>
      <c r="H116" s="263"/>
      <c r="I116" s="263"/>
      <c r="J116" s="263"/>
      <c r="K116" s="263"/>
      <c r="L116" s="263"/>
      <c r="M116" s="263"/>
      <c r="N116" s="263"/>
      <c r="O116" s="263"/>
      <c r="P116" s="263"/>
      <c r="AM116" s="262"/>
      <c r="AN116" s="262"/>
      <c r="AO116" s="262"/>
      <c r="AP116" s="262"/>
      <c r="AQ116" s="262"/>
      <c r="AR116" s="262"/>
      <c r="AS116" s="262"/>
      <c r="AT116" s="262"/>
      <c r="AU116" s="262"/>
      <c r="AV116" s="262"/>
      <c r="AW116" s="262"/>
      <c r="AX116" s="262"/>
      <c r="AY116" s="262"/>
      <c r="AZ116" s="262"/>
      <c r="BA116" s="262"/>
      <c r="BB116" s="262"/>
      <c r="BC116" s="262"/>
      <c r="BD116" s="262"/>
    </row>
    <row r="117" spans="1:56" x14ac:dyDescent="0.35">
      <c r="A117" s="226"/>
      <c r="B117" s="226"/>
      <c r="C117" s="226"/>
      <c r="E117" s="263"/>
      <c r="F117" s="263"/>
      <c r="G117" s="263"/>
      <c r="H117" s="263"/>
      <c r="I117" s="263"/>
      <c r="J117" s="263"/>
      <c r="K117" s="263"/>
      <c r="L117" s="263"/>
      <c r="M117" s="263"/>
      <c r="N117" s="263"/>
      <c r="O117" s="263"/>
      <c r="P117" s="263"/>
      <c r="AM117" s="262"/>
      <c r="AN117" s="262"/>
      <c r="AO117" s="262"/>
      <c r="AP117" s="262"/>
      <c r="AQ117" s="262"/>
      <c r="AR117" s="262"/>
      <c r="AS117" s="262"/>
      <c r="AT117" s="262"/>
      <c r="AU117" s="262"/>
      <c r="AV117" s="262"/>
      <c r="AW117" s="262"/>
      <c r="AX117" s="262"/>
      <c r="AY117" s="262"/>
      <c r="AZ117" s="262"/>
      <c r="BA117" s="262"/>
      <c r="BB117" s="262"/>
      <c r="BC117" s="262"/>
      <c r="BD117" s="262"/>
    </row>
    <row r="118" spans="1:56" x14ac:dyDescent="0.35">
      <c r="A118" s="226"/>
      <c r="B118" s="226"/>
      <c r="C118" s="226"/>
      <c r="E118" s="263"/>
      <c r="F118" s="263"/>
      <c r="G118" s="263"/>
      <c r="H118" s="263"/>
      <c r="I118" s="263"/>
      <c r="J118" s="263"/>
      <c r="K118" s="263"/>
      <c r="L118" s="263"/>
      <c r="M118" s="263"/>
      <c r="N118" s="263"/>
      <c r="O118" s="263"/>
      <c r="P118" s="263"/>
      <c r="AM118" s="262"/>
      <c r="AN118" s="262"/>
      <c r="AO118" s="262"/>
      <c r="AP118" s="262"/>
      <c r="AQ118" s="262"/>
      <c r="AR118" s="262"/>
      <c r="AS118" s="262"/>
      <c r="AT118" s="262"/>
      <c r="AU118" s="262"/>
      <c r="AV118" s="262"/>
      <c r="AW118" s="262"/>
      <c r="AX118" s="262"/>
      <c r="AY118" s="262"/>
      <c r="AZ118" s="262"/>
      <c r="BA118" s="262"/>
      <c r="BB118" s="262"/>
      <c r="BC118" s="262"/>
      <c r="BD118" s="262"/>
    </row>
    <row r="119" spans="1:56" x14ac:dyDescent="0.35">
      <c r="A119" s="226"/>
      <c r="B119" s="226"/>
      <c r="C119" s="226"/>
      <c r="E119" s="263"/>
      <c r="F119" s="263"/>
      <c r="G119" s="263"/>
      <c r="H119" s="263"/>
      <c r="I119" s="263"/>
      <c r="J119" s="263"/>
      <c r="K119" s="263"/>
      <c r="L119" s="263"/>
      <c r="M119" s="263"/>
      <c r="N119" s="263"/>
      <c r="O119" s="263"/>
      <c r="P119" s="263"/>
      <c r="AM119" s="262"/>
      <c r="AN119" s="262"/>
      <c r="AO119" s="262"/>
      <c r="AP119" s="262"/>
      <c r="AQ119" s="262"/>
      <c r="AR119" s="262"/>
      <c r="AS119" s="262"/>
      <c r="AT119" s="262"/>
      <c r="AU119" s="262"/>
      <c r="AV119" s="262"/>
      <c r="AW119" s="262"/>
      <c r="AX119" s="262"/>
      <c r="AY119" s="262"/>
      <c r="AZ119" s="262"/>
      <c r="BA119" s="262"/>
      <c r="BB119" s="262"/>
      <c r="BC119" s="262"/>
      <c r="BD119" s="262"/>
    </row>
    <row r="120" spans="1:56" x14ac:dyDescent="0.35">
      <c r="A120" s="226"/>
      <c r="B120" s="226"/>
      <c r="C120" s="226"/>
      <c r="E120" s="263"/>
      <c r="F120" s="263"/>
      <c r="G120" s="263"/>
      <c r="H120" s="263"/>
      <c r="I120" s="263"/>
      <c r="J120" s="263"/>
      <c r="K120" s="263"/>
      <c r="L120" s="263"/>
      <c r="M120" s="263"/>
      <c r="N120" s="263"/>
      <c r="O120" s="263"/>
      <c r="P120" s="263"/>
      <c r="AM120" s="262"/>
      <c r="AN120" s="262"/>
      <c r="AO120" s="262"/>
      <c r="AP120" s="262"/>
      <c r="AQ120" s="262"/>
      <c r="AR120" s="262"/>
      <c r="AS120" s="262"/>
      <c r="AT120" s="262"/>
      <c r="AU120" s="262"/>
      <c r="AV120" s="262"/>
      <c r="AW120" s="262"/>
      <c r="AX120" s="262"/>
      <c r="AY120" s="262"/>
      <c r="AZ120" s="262"/>
      <c r="BA120" s="262"/>
      <c r="BB120" s="262"/>
      <c r="BC120" s="262"/>
      <c r="BD120" s="262"/>
    </row>
    <row r="121" spans="1:56" x14ac:dyDescent="0.35">
      <c r="A121" s="226"/>
      <c r="B121" s="226"/>
      <c r="C121" s="226"/>
      <c r="E121" s="263"/>
      <c r="F121" s="263"/>
      <c r="G121" s="263"/>
      <c r="H121" s="263"/>
      <c r="I121" s="263"/>
      <c r="J121" s="263"/>
      <c r="K121" s="263"/>
      <c r="L121" s="263"/>
      <c r="M121" s="263"/>
      <c r="N121" s="263"/>
      <c r="O121" s="263"/>
      <c r="P121" s="263"/>
      <c r="AM121" s="262"/>
      <c r="AN121" s="262"/>
      <c r="AO121" s="262"/>
      <c r="AP121" s="262"/>
      <c r="AQ121" s="262"/>
      <c r="AR121" s="262"/>
      <c r="AS121" s="262"/>
      <c r="AT121" s="262"/>
      <c r="AU121" s="262"/>
      <c r="AV121" s="262"/>
      <c r="AW121" s="262"/>
      <c r="AX121" s="262"/>
      <c r="AY121" s="262"/>
      <c r="AZ121" s="262"/>
      <c r="BA121" s="262"/>
      <c r="BB121" s="262"/>
      <c r="BC121" s="262"/>
      <c r="BD121" s="262"/>
    </row>
    <row r="122" spans="1:56" x14ac:dyDescent="0.35">
      <c r="A122" s="226"/>
      <c r="B122" s="226"/>
      <c r="C122" s="226"/>
      <c r="E122" s="263"/>
      <c r="F122" s="263"/>
      <c r="G122" s="263"/>
      <c r="H122" s="263"/>
      <c r="I122" s="263"/>
      <c r="J122" s="263"/>
      <c r="K122" s="263"/>
      <c r="L122" s="263"/>
      <c r="M122" s="263"/>
      <c r="N122" s="263"/>
      <c r="O122" s="263"/>
      <c r="P122" s="263"/>
      <c r="AM122" s="262"/>
      <c r="AN122" s="262"/>
      <c r="AO122" s="262"/>
      <c r="AP122" s="262"/>
      <c r="AQ122" s="262"/>
      <c r="AR122" s="262"/>
      <c r="AS122" s="262"/>
      <c r="AT122" s="262"/>
      <c r="AU122" s="262"/>
      <c r="AV122" s="262"/>
      <c r="AW122" s="262"/>
      <c r="AX122" s="262"/>
      <c r="AY122" s="262"/>
      <c r="AZ122" s="262"/>
      <c r="BA122" s="262"/>
      <c r="BB122" s="262"/>
      <c r="BC122" s="262"/>
      <c r="BD122" s="262"/>
    </row>
    <row r="123" spans="1:56" x14ac:dyDescent="0.35">
      <c r="A123" s="226"/>
      <c r="B123" s="226"/>
      <c r="C123" s="226"/>
      <c r="E123" s="263"/>
      <c r="F123" s="263"/>
      <c r="G123" s="263"/>
      <c r="H123" s="263"/>
      <c r="I123" s="263"/>
      <c r="J123" s="263"/>
      <c r="K123" s="263"/>
      <c r="L123" s="263"/>
      <c r="M123" s="263"/>
      <c r="N123" s="263"/>
      <c r="O123" s="263"/>
      <c r="P123" s="263"/>
      <c r="AM123" s="262"/>
      <c r="AN123" s="262"/>
      <c r="AO123" s="262"/>
      <c r="AP123" s="262"/>
      <c r="AQ123" s="262"/>
      <c r="AR123" s="262"/>
      <c r="AS123" s="262"/>
      <c r="AT123" s="262"/>
      <c r="AU123" s="262"/>
      <c r="AV123" s="262"/>
      <c r="AW123" s="262"/>
      <c r="AX123" s="262"/>
      <c r="AY123" s="262"/>
      <c r="AZ123" s="262"/>
      <c r="BA123" s="262"/>
      <c r="BB123" s="262"/>
      <c r="BC123" s="262"/>
      <c r="BD123" s="262"/>
    </row>
    <row r="124" spans="1:56" x14ac:dyDescent="0.35">
      <c r="A124" s="226"/>
      <c r="B124" s="226"/>
      <c r="C124" s="226"/>
      <c r="E124" s="263"/>
      <c r="F124" s="263"/>
      <c r="G124" s="263"/>
      <c r="H124" s="263"/>
      <c r="I124" s="263"/>
      <c r="J124" s="263"/>
      <c r="K124" s="263"/>
      <c r="L124" s="263"/>
      <c r="M124" s="263"/>
      <c r="N124" s="263"/>
      <c r="O124" s="263"/>
      <c r="P124" s="263"/>
      <c r="AM124" s="262"/>
      <c r="AN124" s="262"/>
      <c r="AO124" s="262"/>
      <c r="AP124" s="262"/>
      <c r="AQ124" s="262"/>
      <c r="AR124" s="262"/>
      <c r="AS124" s="262"/>
      <c r="AT124" s="262"/>
      <c r="AU124" s="262"/>
      <c r="AV124" s="262"/>
      <c r="AW124" s="262"/>
      <c r="AX124" s="262"/>
      <c r="AY124" s="262"/>
      <c r="AZ124" s="262"/>
      <c r="BA124" s="262"/>
      <c r="BB124" s="262"/>
      <c r="BC124" s="262"/>
      <c r="BD124" s="262"/>
    </row>
    <row r="125" spans="1:56" x14ac:dyDescent="0.35">
      <c r="A125" s="226"/>
      <c r="B125" s="226"/>
      <c r="C125" s="226"/>
      <c r="E125" s="263"/>
      <c r="F125" s="263"/>
      <c r="G125" s="263"/>
      <c r="H125" s="263"/>
      <c r="I125" s="263"/>
      <c r="J125" s="263"/>
      <c r="K125" s="263"/>
      <c r="L125" s="263"/>
      <c r="M125" s="263"/>
      <c r="N125" s="263"/>
      <c r="O125" s="263"/>
      <c r="P125" s="263"/>
      <c r="AM125" s="262"/>
      <c r="AN125" s="262"/>
      <c r="AO125" s="262"/>
      <c r="AP125" s="262"/>
      <c r="AQ125" s="262"/>
      <c r="AR125" s="262"/>
      <c r="AS125" s="262"/>
      <c r="AT125" s="262"/>
      <c r="AU125" s="262"/>
      <c r="AV125" s="262"/>
      <c r="AW125" s="262"/>
      <c r="AX125" s="262"/>
      <c r="AY125" s="262"/>
      <c r="AZ125" s="262"/>
      <c r="BA125" s="262"/>
      <c r="BB125" s="262"/>
      <c r="BC125" s="262"/>
      <c r="BD125" s="262"/>
    </row>
    <row r="126" spans="1:56" x14ac:dyDescent="0.35">
      <c r="A126" s="226"/>
      <c r="B126" s="226"/>
      <c r="C126" s="226"/>
      <c r="E126" s="263"/>
      <c r="F126" s="263"/>
      <c r="G126" s="263"/>
      <c r="H126" s="263"/>
      <c r="I126" s="263"/>
      <c r="J126" s="263"/>
      <c r="K126" s="263"/>
      <c r="L126" s="263"/>
      <c r="M126" s="263"/>
      <c r="N126" s="263"/>
      <c r="O126" s="263"/>
      <c r="P126" s="263"/>
      <c r="AM126" s="262"/>
      <c r="AN126" s="262"/>
      <c r="AO126" s="262"/>
      <c r="AP126" s="262"/>
      <c r="AQ126" s="262"/>
      <c r="AR126" s="262"/>
      <c r="AS126" s="262"/>
      <c r="AT126" s="262"/>
      <c r="AU126" s="262"/>
      <c r="AV126" s="262"/>
      <c r="AW126" s="262"/>
      <c r="AX126" s="262"/>
      <c r="AY126" s="262"/>
      <c r="AZ126" s="262"/>
      <c r="BA126" s="262"/>
      <c r="BB126" s="262"/>
      <c r="BC126" s="262"/>
      <c r="BD126" s="262"/>
    </row>
    <row r="127" spans="1:56" x14ac:dyDescent="0.35">
      <c r="A127" s="226"/>
      <c r="B127" s="226"/>
      <c r="C127" s="226"/>
      <c r="E127" s="263"/>
      <c r="F127" s="263"/>
      <c r="G127" s="263"/>
      <c r="H127" s="263"/>
      <c r="I127" s="263"/>
      <c r="J127" s="263"/>
      <c r="K127" s="263"/>
      <c r="L127" s="263"/>
      <c r="M127" s="263"/>
      <c r="N127" s="263"/>
      <c r="O127" s="263"/>
      <c r="P127" s="263"/>
      <c r="AM127" s="262"/>
      <c r="AN127" s="262"/>
      <c r="AO127" s="262"/>
      <c r="AP127" s="262"/>
      <c r="AQ127" s="262"/>
      <c r="AR127" s="262"/>
      <c r="AS127" s="262"/>
      <c r="AT127" s="262"/>
      <c r="AU127" s="262"/>
      <c r="AV127" s="262"/>
      <c r="AW127" s="262"/>
      <c r="AX127" s="262"/>
      <c r="AY127" s="262"/>
      <c r="AZ127" s="262"/>
      <c r="BA127" s="262"/>
      <c r="BB127" s="262"/>
      <c r="BC127" s="262"/>
      <c r="BD127" s="262"/>
    </row>
    <row r="128" spans="1:56" x14ac:dyDescent="0.35">
      <c r="A128" s="226"/>
      <c r="B128" s="226"/>
      <c r="C128" s="226"/>
      <c r="E128" s="263"/>
      <c r="F128" s="263"/>
      <c r="G128" s="263"/>
      <c r="H128" s="263"/>
      <c r="I128" s="263"/>
      <c r="J128" s="263"/>
      <c r="K128" s="263"/>
      <c r="L128" s="263"/>
      <c r="M128" s="263"/>
      <c r="N128" s="263"/>
      <c r="O128" s="263"/>
      <c r="P128" s="263"/>
      <c r="AM128" s="262"/>
      <c r="AN128" s="262"/>
      <c r="AO128" s="262"/>
      <c r="AP128" s="262"/>
      <c r="AQ128" s="262"/>
      <c r="AR128" s="262"/>
      <c r="AS128" s="262"/>
      <c r="AT128" s="262"/>
      <c r="AU128" s="262"/>
      <c r="AV128" s="262"/>
      <c r="AW128" s="262"/>
      <c r="AX128" s="262"/>
      <c r="AY128" s="262"/>
      <c r="AZ128" s="262"/>
      <c r="BA128" s="262"/>
      <c r="BB128" s="262"/>
      <c r="BC128" s="262"/>
      <c r="BD128" s="262"/>
    </row>
    <row r="129" spans="1:56" x14ac:dyDescent="0.35">
      <c r="A129" s="226"/>
      <c r="B129" s="226"/>
      <c r="C129" s="226"/>
      <c r="E129" s="263"/>
      <c r="F129" s="263"/>
      <c r="G129" s="263"/>
      <c r="H129" s="263"/>
      <c r="I129" s="263"/>
      <c r="J129" s="263"/>
      <c r="K129" s="263"/>
      <c r="L129" s="263"/>
      <c r="M129" s="263"/>
      <c r="N129" s="263"/>
      <c r="O129" s="263"/>
      <c r="P129" s="263"/>
      <c r="AM129" s="262"/>
      <c r="AN129" s="262"/>
      <c r="AO129" s="262"/>
      <c r="AP129" s="262"/>
      <c r="AQ129" s="262"/>
      <c r="AR129" s="262"/>
      <c r="AS129" s="262"/>
      <c r="AT129" s="262"/>
      <c r="AU129" s="262"/>
      <c r="AV129" s="262"/>
      <c r="AW129" s="262"/>
      <c r="AX129" s="262"/>
      <c r="AY129" s="262"/>
      <c r="AZ129" s="262"/>
      <c r="BA129" s="262"/>
      <c r="BB129" s="262"/>
      <c r="BC129" s="262"/>
      <c r="BD129" s="262"/>
    </row>
    <row r="130" spans="1:56" x14ac:dyDescent="0.35">
      <c r="A130" s="226"/>
      <c r="B130" s="226"/>
      <c r="C130" s="226"/>
      <c r="E130" s="263"/>
      <c r="F130" s="263"/>
      <c r="G130" s="263"/>
      <c r="H130" s="263"/>
      <c r="I130" s="263"/>
      <c r="J130" s="263"/>
      <c r="K130" s="263"/>
      <c r="L130" s="263"/>
      <c r="M130" s="263"/>
      <c r="N130" s="263"/>
      <c r="O130" s="263"/>
      <c r="P130" s="263"/>
      <c r="AM130" s="262"/>
      <c r="AN130" s="262"/>
      <c r="AO130" s="262"/>
      <c r="AP130" s="262"/>
      <c r="AQ130" s="262"/>
      <c r="AR130" s="262"/>
      <c r="AS130" s="262"/>
      <c r="AT130" s="262"/>
      <c r="AU130" s="262"/>
      <c r="AV130" s="262"/>
      <c r="AW130" s="262"/>
      <c r="AX130" s="262"/>
      <c r="AY130" s="262"/>
      <c r="AZ130" s="262"/>
      <c r="BA130" s="262"/>
      <c r="BB130" s="262"/>
      <c r="BC130" s="262"/>
      <c r="BD130" s="262"/>
    </row>
    <row r="131" spans="1:56" x14ac:dyDescent="0.35">
      <c r="A131" s="226"/>
      <c r="B131" s="226"/>
      <c r="C131" s="226"/>
      <c r="E131" s="263"/>
      <c r="F131" s="263"/>
      <c r="G131" s="263"/>
      <c r="H131" s="263"/>
      <c r="I131" s="263"/>
      <c r="J131" s="263"/>
      <c r="K131" s="263"/>
      <c r="L131" s="263"/>
      <c r="M131" s="263"/>
      <c r="N131" s="263"/>
      <c r="O131" s="263"/>
      <c r="P131" s="263"/>
      <c r="AM131" s="262"/>
      <c r="AN131" s="262"/>
      <c r="AO131" s="262"/>
      <c r="AP131" s="262"/>
      <c r="AQ131" s="262"/>
      <c r="AR131" s="262"/>
      <c r="AS131" s="262"/>
      <c r="AT131" s="262"/>
      <c r="AU131" s="262"/>
      <c r="AV131" s="262"/>
      <c r="AW131" s="262"/>
      <c r="AX131" s="262"/>
      <c r="AY131" s="262"/>
      <c r="AZ131" s="262"/>
      <c r="BA131" s="262"/>
      <c r="BB131" s="262"/>
      <c r="BC131" s="262"/>
      <c r="BD131" s="262"/>
    </row>
    <row r="132" spans="1:56" x14ac:dyDescent="0.35">
      <c r="A132" s="226"/>
      <c r="B132" s="226"/>
      <c r="C132" s="226"/>
      <c r="E132" s="263"/>
      <c r="F132" s="263"/>
      <c r="G132" s="263"/>
      <c r="H132" s="263"/>
      <c r="I132" s="263"/>
      <c r="J132" s="263"/>
      <c r="K132" s="263"/>
      <c r="L132" s="263"/>
      <c r="M132" s="263"/>
      <c r="N132" s="263"/>
      <c r="O132" s="263"/>
      <c r="P132" s="263"/>
      <c r="AM132" s="262"/>
      <c r="AN132" s="262"/>
      <c r="AO132" s="262"/>
      <c r="AP132" s="262"/>
      <c r="AQ132" s="262"/>
      <c r="AR132" s="262"/>
      <c r="AS132" s="262"/>
      <c r="AT132" s="262"/>
      <c r="AU132" s="262"/>
      <c r="AV132" s="262"/>
      <c r="AW132" s="262"/>
      <c r="AX132" s="262"/>
      <c r="AY132" s="262"/>
      <c r="AZ132" s="262"/>
      <c r="BA132" s="262"/>
      <c r="BB132" s="262"/>
      <c r="BC132" s="262"/>
      <c r="BD132" s="262"/>
    </row>
    <row r="133" spans="1:56" x14ac:dyDescent="0.35">
      <c r="A133" s="226"/>
      <c r="B133" s="226"/>
      <c r="C133" s="226"/>
      <c r="E133" s="263"/>
      <c r="F133" s="263"/>
      <c r="G133" s="263"/>
      <c r="H133" s="263"/>
      <c r="I133" s="263"/>
      <c r="J133" s="263"/>
      <c r="K133" s="263"/>
      <c r="L133" s="263"/>
      <c r="M133" s="263"/>
      <c r="N133" s="263"/>
      <c r="O133" s="263"/>
      <c r="P133" s="263"/>
      <c r="AM133" s="262"/>
      <c r="AN133" s="262"/>
      <c r="AO133" s="262"/>
      <c r="AP133" s="262"/>
      <c r="AQ133" s="262"/>
      <c r="AR133" s="262"/>
      <c r="AS133" s="262"/>
      <c r="AT133" s="262"/>
      <c r="AU133" s="262"/>
      <c r="AV133" s="262"/>
      <c r="AW133" s="262"/>
      <c r="AX133" s="262"/>
      <c r="AY133" s="262"/>
      <c r="AZ133" s="262"/>
      <c r="BA133" s="262"/>
      <c r="BB133" s="262"/>
      <c r="BC133" s="262"/>
      <c r="BD133" s="262"/>
    </row>
    <row r="134" spans="1:56" x14ac:dyDescent="0.35">
      <c r="A134" s="226"/>
      <c r="B134" s="226"/>
      <c r="C134" s="226"/>
      <c r="E134" s="263"/>
      <c r="F134" s="263"/>
      <c r="G134" s="263"/>
      <c r="H134" s="263"/>
      <c r="I134" s="263"/>
      <c r="J134" s="263"/>
      <c r="K134" s="263"/>
      <c r="L134" s="263"/>
      <c r="M134" s="263"/>
      <c r="N134" s="263"/>
      <c r="O134" s="263"/>
      <c r="P134" s="263"/>
      <c r="AM134" s="262"/>
      <c r="AN134" s="262"/>
      <c r="AO134" s="262"/>
      <c r="AP134" s="262"/>
      <c r="AQ134" s="262"/>
      <c r="AR134" s="262"/>
      <c r="AS134" s="262"/>
      <c r="AT134" s="262"/>
      <c r="AU134" s="262"/>
      <c r="AV134" s="262"/>
      <c r="AW134" s="262"/>
      <c r="AX134" s="262"/>
      <c r="AY134" s="262"/>
      <c r="AZ134" s="262"/>
      <c r="BA134" s="262"/>
      <c r="BB134" s="262"/>
      <c r="BC134" s="262"/>
      <c r="BD134" s="262"/>
    </row>
    <row r="135" spans="1:56" x14ac:dyDescent="0.35">
      <c r="A135" s="226"/>
      <c r="B135" s="226"/>
      <c r="C135" s="226"/>
      <c r="E135" s="263"/>
      <c r="F135" s="263"/>
      <c r="G135" s="263"/>
      <c r="H135" s="263"/>
      <c r="I135" s="263"/>
      <c r="J135" s="263"/>
      <c r="K135" s="263"/>
      <c r="L135" s="263"/>
      <c r="M135" s="263"/>
      <c r="N135" s="263"/>
      <c r="O135" s="263"/>
      <c r="P135" s="263"/>
      <c r="AM135" s="262"/>
      <c r="AN135" s="262"/>
      <c r="AO135" s="262"/>
      <c r="AP135" s="262"/>
      <c r="AQ135" s="262"/>
      <c r="AR135" s="262"/>
      <c r="AS135" s="262"/>
      <c r="AT135" s="262"/>
      <c r="AU135" s="262"/>
      <c r="AV135" s="262"/>
      <c r="AW135" s="262"/>
      <c r="AX135" s="262"/>
      <c r="AY135" s="262"/>
      <c r="AZ135" s="262"/>
      <c r="BA135" s="262"/>
      <c r="BB135" s="262"/>
      <c r="BC135" s="262"/>
      <c r="BD135" s="262"/>
    </row>
    <row r="136" spans="1:56" x14ac:dyDescent="0.35">
      <c r="A136" s="226"/>
      <c r="B136" s="226"/>
      <c r="C136" s="226"/>
      <c r="E136" s="263"/>
      <c r="F136" s="263"/>
      <c r="G136" s="263"/>
      <c r="H136" s="263"/>
      <c r="I136" s="263"/>
      <c r="J136" s="263"/>
      <c r="K136" s="263"/>
      <c r="L136" s="263"/>
      <c r="M136" s="263"/>
      <c r="N136" s="263"/>
      <c r="O136" s="263"/>
      <c r="P136" s="263"/>
      <c r="AM136" s="262"/>
      <c r="AN136" s="262"/>
      <c r="AO136" s="262"/>
      <c r="AP136" s="262"/>
      <c r="AQ136" s="262"/>
      <c r="AR136" s="262"/>
      <c r="AS136" s="262"/>
      <c r="AT136" s="262"/>
      <c r="AU136" s="262"/>
      <c r="AV136" s="262"/>
      <c r="AW136" s="262"/>
      <c r="AX136" s="262"/>
      <c r="AY136" s="262"/>
      <c r="AZ136" s="262"/>
      <c r="BA136" s="262"/>
      <c r="BB136" s="262"/>
      <c r="BC136" s="262"/>
      <c r="BD136" s="262"/>
    </row>
    <row r="137" spans="1:56" x14ac:dyDescent="0.35">
      <c r="A137" s="226"/>
      <c r="B137" s="226"/>
      <c r="C137" s="226"/>
      <c r="E137" s="263"/>
      <c r="F137" s="263"/>
      <c r="G137" s="263"/>
      <c r="H137" s="263"/>
      <c r="I137" s="263"/>
      <c r="J137" s="263"/>
      <c r="K137" s="263"/>
      <c r="L137" s="263"/>
      <c r="M137" s="263"/>
      <c r="N137" s="263"/>
      <c r="O137" s="263"/>
      <c r="P137" s="263"/>
      <c r="AM137" s="262"/>
      <c r="AN137" s="262"/>
      <c r="AO137" s="262"/>
      <c r="AP137" s="262"/>
      <c r="AQ137" s="262"/>
      <c r="AR137" s="262"/>
      <c r="AS137" s="262"/>
      <c r="AT137" s="262"/>
      <c r="AU137" s="262"/>
      <c r="AV137" s="262"/>
      <c r="AW137" s="262"/>
      <c r="AX137" s="262"/>
      <c r="AY137" s="262"/>
      <c r="AZ137" s="262"/>
      <c r="BA137" s="262"/>
      <c r="BB137" s="262"/>
      <c r="BC137" s="262"/>
      <c r="BD137" s="262"/>
    </row>
    <row r="138" spans="1:56" x14ac:dyDescent="0.35">
      <c r="A138" s="226"/>
      <c r="B138" s="226"/>
      <c r="C138" s="226"/>
      <c r="E138" s="263"/>
      <c r="F138" s="263"/>
      <c r="G138" s="263"/>
      <c r="H138" s="263"/>
      <c r="I138" s="263"/>
      <c r="J138" s="263"/>
      <c r="K138" s="263"/>
      <c r="L138" s="263"/>
      <c r="M138" s="263"/>
      <c r="N138" s="263"/>
      <c r="O138" s="263"/>
      <c r="P138" s="263"/>
      <c r="AM138" s="262"/>
      <c r="AN138" s="262"/>
      <c r="AO138" s="262"/>
      <c r="AP138" s="262"/>
      <c r="AQ138" s="262"/>
      <c r="AR138" s="262"/>
      <c r="AS138" s="262"/>
      <c r="AT138" s="262"/>
      <c r="AU138" s="262"/>
      <c r="AV138" s="262"/>
      <c r="AW138" s="262"/>
      <c r="AX138" s="262"/>
      <c r="AY138" s="262"/>
      <c r="AZ138" s="262"/>
      <c r="BA138" s="262"/>
      <c r="BB138" s="262"/>
      <c r="BC138" s="262"/>
      <c r="BD138" s="262"/>
    </row>
    <row r="139" spans="1:56" x14ac:dyDescent="0.35">
      <c r="A139" s="226"/>
      <c r="B139" s="226"/>
      <c r="C139" s="226"/>
      <c r="E139" s="263"/>
      <c r="F139" s="263"/>
      <c r="G139" s="263"/>
      <c r="H139" s="263"/>
      <c r="I139" s="263"/>
      <c r="J139" s="263"/>
      <c r="K139" s="263"/>
      <c r="L139" s="263"/>
      <c r="M139" s="263"/>
      <c r="N139" s="263"/>
      <c r="O139" s="263"/>
      <c r="P139" s="263"/>
      <c r="AM139" s="262"/>
      <c r="AN139" s="262"/>
      <c r="AO139" s="262"/>
      <c r="AP139" s="262"/>
      <c r="AQ139" s="262"/>
      <c r="AR139" s="262"/>
      <c r="AS139" s="262"/>
      <c r="AT139" s="262"/>
      <c r="AU139" s="262"/>
      <c r="AV139" s="262"/>
      <c r="AW139" s="262"/>
      <c r="AX139" s="262"/>
      <c r="AY139" s="262"/>
      <c r="AZ139" s="262"/>
      <c r="BA139" s="262"/>
      <c r="BB139" s="262"/>
      <c r="BC139" s="262"/>
      <c r="BD139" s="262"/>
    </row>
    <row r="140" spans="1:56" x14ac:dyDescent="0.35">
      <c r="A140" s="226"/>
      <c r="B140" s="226"/>
      <c r="C140" s="226"/>
      <c r="E140" s="263"/>
      <c r="F140" s="263"/>
      <c r="G140" s="263"/>
      <c r="H140" s="263"/>
      <c r="I140" s="263"/>
      <c r="J140" s="263"/>
      <c r="K140" s="263"/>
      <c r="L140" s="263"/>
      <c r="M140" s="263"/>
      <c r="N140" s="263"/>
      <c r="O140" s="263"/>
      <c r="P140" s="263"/>
      <c r="AM140" s="262"/>
      <c r="AN140" s="262"/>
      <c r="AO140" s="262"/>
      <c r="AP140" s="262"/>
      <c r="AQ140" s="262"/>
      <c r="AR140" s="262"/>
      <c r="AS140" s="262"/>
      <c r="AT140" s="262"/>
      <c r="AU140" s="262"/>
      <c r="AV140" s="262"/>
      <c r="AW140" s="262"/>
      <c r="AX140" s="262"/>
      <c r="AY140" s="262"/>
      <c r="AZ140" s="262"/>
      <c r="BA140" s="262"/>
      <c r="BB140" s="262"/>
      <c r="BC140" s="262"/>
      <c r="BD140" s="262"/>
    </row>
    <row r="141" spans="1:56" x14ac:dyDescent="0.35">
      <c r="A141" s="226"/>
      <c r="B141" s="226"/>
      <c r="C141" s="226"/>
      <c r="E141" s="263"/>
      <c r="F141" s="263"/>
      <c r="G141" s="263"/>
      <c r="H141" s="263"/>
      <c r="I141" s="263"/>
      <c r="J141" s="263"/>
      <c r="K141" s="263"/>
      <c r="L141" s="263"/>
      <c r="M141" s="263"/>
      <c r="N141" s="263"/>
      <c r="O141" s="263"/>
      <c r="P141" s="263"/>
      <c r="AM141" s="262"/>
      <c r="AN141" s="262"/>
      <c r="AO141" s="262"/>
      <c r="AP141" s="262"/>
      <c r="AQ141" s="262"/>
      <c r="AR141" s="262"/>
      <c r="AS141" s="262"/>
      <c r="AT141" s="262"/>
      <c r="AU141" s="262"/>
      <c r="AV141" s="262"/>
      <c r="AW141" s="262"/>
      <c r="AX141" s="262"/>
      <c r="AY141" s="262"/>
      <c r="AZ141" s="262"/>
      <c r="BA141" s="262"/>
      <c r="BB141" s="262"/>
      <c r="BC141" s="262"/>
      <c r="BD141" s="262"/>
    </row>
    <row r="142" spans="1:56" x14ac:dyDescent="0.35">
      <c r="A142" s="226"/>
      <c r="B142" s="226"/>
      <c r="C142" s="226"/>
      <c r="E142" s="263"/>
      <c r="F142" s="263"/>
      <c r="G142" s="263"/>
      <c r="H142" s="263"/>
      <c r="I142" s="263"/>
      <c r="J142" s="263"/>
      <c r="K142" s="263"/>
      <c r="L142" s="263"/>
      <c r="M142" s="263"/>
      <c r="N142" s="263"/>
      <c r="O142" s="263"/>
      <c r="P142" s="263"/>
      <c r="AM142" s="262"/>
      <c r="AN142" s="262"/>
      <c r="AO142" s="262"/>
      <c r="AP142" s="262"/>
      <c r="AQ142" s="262"/>
      <c r="AR142" s="262"/>
      <c r="AS142" s="262"/>
      <c r="AT142" s="262"/>
      <c r="AU142" s="262"/>
      <c r="AV142" s="262"/>
      <c r="AW142" s="262"/>
      <c r="AX142" s="262"/>
      <c r="AY142" s="262"/>
      <c r="AZ142" s="262"/>
      <c r="BA142" s="262"/>
      <c r="BB142" s="262"/>
      <c r="BC142" s="262"/>
      <c r="BD142" s="262"/>
    </row>
    <row r="143" spans="1:56" x14ac:dyDescent="0.35">
      <c r="A143" s="226"/>
      <c r="B143" s="226"/>
      <c r="C143" s="226"/>
      <c r="E143" s="263"/>
      <c r="F143" s="263"/>
      <c r="G143" s="263"/>
      <c r="H143" s="263"/>
      <c r="I143" s="263"/>
      <c r="J143" s="263"/>
      <c r="K143" s="263"/>
      <c r="L143" s="263"/>
      <c r="M143" s="263"/>
      <c r="N143" s="263"/>
      <c r="O143" s="263"/>
      <c r="P143" s="263"/>
      <c r="AM143" s="262"/>
      <c r="AN143" s="262"/>
      <c r="AO143" s="262"/>
      <c r="AP143" s="262"/>
      <c r="AQ143" s="262"/>
      <c r="AR143" s="262"/>
      <c r="AS143" s="262"/>
      <c r="AT143" s="262"/>
      <c r="AU143" s="262"/>
      <c r="AV143" s="262"/>
      <c r="AW143" s="262"/>
      <c r="AX143" s="262"/>
      <c r="AY143" s="262"/>
      <c r="AZ143" s="262"/>
      <c r="BA143" s="262"/>
      <c r="BB143" s="262"/>
      <c r="BC143" s="262"/>
      <c r="BD143" s="262"/>
    </row>
    <row r="144" spans="1:56" x14ac:dyDescent="0.35">
      <c r="A144" s="226"/>
      <c r="B144" s="226"/>
      <c r="C144" s="226"/>
      <c r="E144" s="263"/>
      <c r="F144" s="263"/>
      <c r="G144" s="263"/>
      <c r="H144" s="263"/>
      <c r="I144" s="263"/>
      <c r="J144" s="263"/>
      <c r="K144" s="263"/>
      <c r="L144" s="263"/>
      <c r="M144" s="263"/>
      <c r="N144" s="263"/>
      <c r="O144" s="263"/>
      <c r="P144" s="263"/>
      <c r="AM144" s="262"/>
      <c r="AN144" s="262"/>
      <c r="AO144" s="262"/>
      <c r="AP144" s="262"/>
      <c r="AQ144" s="262"/>
      <c r="AR144" s="262"/>
      <c r="AS144" s="262"/>
      <c r="AT144" s="262"/>
      <c r="AU144" s="262"/>
      <c r="AV144" s="262"/>
      <c r="AW144" s="262"/>
      <c r="AX144" s="262"/>
      <c r="AY144" s="262"/>
      <c r="AZ144" s="262"/>
      <c r="BA144" s="262"/>
      <c r="BB144" s="262"/>
      <c r="BC144" s="262"/>
      <c r="BD144" s="262"/>
    </row>
    <row r="145" spans="1:56" x14ac:dyDescent="0.35">
      <c r="A145" s="226"/>
      <c r="B145" s="226"/>
      <c r="C145" s="226"/>
      <c r="E145" s="263"/>
      <c r="F145" s="263"/>
      <c r="G145" s="263"/>
      <c r="H145" s="263"/>
      <c r="I145" s="263"/>
      <c r="J145" s="263"/>
      <c r="K145" s="263"/>
      <c r="L145" s="263"/>
      <c r="M145" s="263"/>
      <c r="N145" s="263"/>
      <c r="O145" s="263"/>
      <c r="P145" s="263"/>
      <c r="AM145" s="262"/>
      <c r="AN145" s="262"/>
      <c r="AO145" s="262"/>
      <c r="AP145" s="262"/>
      <c r="AQ145" s="262"/>
      <c r="AR145" s="262"/>
      <c r="AS145" s="262"/>
      <c r="AT145" s="262"/>
      <c r="AU145" s="262"/>
      <c r="AV145" s="262"/>
      <c r="AW145" s="262"/>
      <c r="AX145" s="262"/>
      <c r="AY145" s="262"/>
      <c r="AZ145" s="262"/>
      <c r="BA145" s="262"/>
      <c r="BB145" s="262"/>
      <c r="BC145" s="262"/>
      <c r="BD145" s="262"/>
    </row>
    <row r="146" spans="1:56" x14ac:dyDescent="0.35">
      <c r="A146" s="226"/>
      <c r="B146" s="226"/>
      <c r="C146" s="226"/>
      <c r="E146" s="263"/>
      <c r="F146" s="263"/>
      <c r="G146" s="263"/>
      <c r="H146" s="263"/>
      <c r="I146" s="263"/>
      <c r="J146" s="263"/>
      <c r="K146" s="263"/>
      <c r="L146" s="263"/>
      <c r="M146" s="263"/>
      <c r="N146" s="263"/>
      <c r="O146" s="263"/>
      <c r="P146" s="263"/>
      <c r="AM146" s="262"/>
      <c r="AN146" s="262"/>
      <c r="AO146" s="262"/>
      <c r="AP146" s="262"/>
      <c r="AQ146" s="262"/>
      <c r="AR146" s="262"/>
      <c r="AS146" s="262"/>
      <c r="AT146" s="262"/>
      <c r="AU146" s="262"/>
      <c r="AV146" s="262"/>
      <c r="AW146" s="262"/>
      <c r="AX146" s="262"/>
      <c r="AY146" s="262"/>
      <c r="AZ146" s="262"/>
      <c r="BA146" s="262"/>
      <c r="BB146" s="262"/>
      <c r="BC146" s="262"/>
      <c r="BD146" s="262"/>
    </row>
    <row r="147" spans="1:56" x14ac:dyDescent="0.35">
      <c r="A147" s="226"/>
      <c r="B147" s="226"/>
      <c r="C147" s="226"/>
      <c r="E147" s="263"/>
      <c r="F147" s="263"/>
      <c r="G147" s="263"/>
      <c r="H147" s="263"/>
      <c r="I147" s="263"/>
      <c r="J147" s="263"/>
      <c r="K147" s="263"/>
      <c r="L147" s="263"/>
      <c r="M147" s="263"/>
      <c r="N147" s="263"/>
      <c r="O147" s="263"/>
      <c r="P147" s="263"/>
      <c r="AM147" s="262"/>
      <c r="AN147" s="262"/>
      <c r="AO147" s="262"/>
      <c r="AP147" s="262"/>
      <c r="AQ147" s="262"/>
      <c r="AR147" s="262"/>
      <c r="AS147" s="262"/>
      <c r="AT147" s="262"/>
      <c r="AU147" s="262"/>
      <c r="AV147" s="262"/>
      <c r="AW147" s="262"/>
      <c r="AX147" s="262"/>
      <c r="AY147" s="262"/>
      <c r="AZ147" s="262"/>
      <c r="BA147" s="262"/>
      <c r="BB147" s="262"/>
      <c r="BC147" s="262"/>
      <c r="BD147" s="262"/>
    </row>
    <row r="148" spans="1:56" x14ac:dyDescent="0.35">
      <c r="A148" s="226"/>
      <c r="B148" s="226"/>
      <c r="C148" s="226"/>
      <c r="E148" s="263"/>
      <c r="F148" s="263"/>
      <c r="G148" s="263"/>
      <c r="H148" s="263"/>
      <c r="I148" s="263"/>
      <c r="J148" s="263"/>
      <c r="K148" s="263"/>
      <c r="L148" s="263"/>
      <c r="M148" s="263"/>
      <c r="N148" s="263"/>
      <c r="O148" s="263"/>
      <c r="P148" s="263"/>
      <c r="AM148" s="262"/>
      <c r="AN148" s="262"/>
      <c r="AO148" s="262"/>
      <c r="AP148" s="262"/>
      <c r="AQ148" s="262"/>
      <c r="AR148" s="262"/>
      <c r="AS148" s="262"/>
      <c r="AT148" s="262"/>
      <c r="AU148" s="262"/>
      <c r="AV148" s="262"/>
      <c r="AW148" s="262"/>
      <c r="AX148" s="262"/>
      <c r="AY148" s="262"/>
      <c r="AZ148" s="262"/>
      <c r="BA148" s="262"/>
      <c r="BB148" s="262"/>
      <c r="BC148" s="262"/>
      <c r="BD148" s="262"/>
    </row>
    <row r="149" spans="1:56" x14ac:dyDescent="0.35">
      <c r="A149" s="226"/>
      <c r="B149" s="226"/>
      <c r="C149" s="226"/>
      <c r="E149" s="263"/>
      <c r="F149" s="263"/>
      <c r="G149" s="263"/>
      <c r="H149" s="263"/>
      <c r="I149" s="263"/>
      <c r="J149" s="263"/>
      <c r="K149" s="263"/>
      <c r="L149" s="263"/>
      <c r="M149" s="263"/>
      <c r="N149" s="263"/>
      <c r="O149" s="263"/>
      <c r="P149" s="263"/>
      <c r="AM149" s="262"/>
      <c r="AN149" s="262"/>
      <c r="AO149" s="262"/>
      <c r="AP149" s="262"/>
      <c r="AQ149" s="262"/>
      <c r="AR149" s="262"/>
      <c r="AS149" s="262"/>
      <c r="AT149" s="262"/>
      <c r="AU149" s="262"/>
      <c r="AV149" s="262"/>
      <c r="AW149" s="262"/>
      <c r="AX149" s="262"/>
      <c r="AY149" s="262"/>
      <c r="AZ149" s="262"/>
      <c r="BA149" s="262"/>
      <c r="BB149" s="262"/>
      <c r="BC149" s="262"/>
      <c r="BD149" s="262"/>
    </row>
    <row r="150" spans="1:56" x14ac:dyDescent="0.35">
      <c r="A150" s="226"/>
      <c r="B150" s="226"/>
      <c r="C150" s="226"/>
      <c r="E150" s="263"/>
      <c r="F150" s="263"/>
      <c r="G150" s="263"/>
      <c r="H150" s="263"/>
      <c r="I150" s="263"/>
      <c r="J150" s="263"/>
      <c r="K150" s="263"/>
      <c r="L150" s="263"/>
      <c r="M150" s="263"/>
      <c r="N150" s="263"/>
      <c r="O150" s="263"/>
      <c r="P150" s="263"/>
      <c r="AM150" s="262"/>
      <c r="AN150" s="262"/>
      <c r="AO150" s="262"/>
      <c r="AP150" s="262"/>
      <c r="AQ150" s="262"/>
      <c r="AR150" s="262"/>
      <c r="AS150" s="262"/>
      <c r="AT150" s="262"/>
      <c r="AU150" s="262"/>
      <c r="AV150" s="262"/>
      <c r="AW150" s="262"/>
      <c r="AX150" s="262"/>
      <c r="AY150" s="262"/>
      <c r="AZ150" s="262"/>
      <c r="BA150" s="262"/>
      <c r="BB150" s="262"/>
      <c r="BC150" s="262"/>
      <c r="BD150" s="262"/>
    </row>
    <row r="151" spans="1:56" x14ac:dyDescent="0.35">
      <c r="A151" s="226"/>
      <c r="B151" s="226"/>
      <c r="C151" s="226"/>
      <c r="E151" s="263"/>
      <c r="F151" s="263"/>
      <c r="G151" s="263"/>
      <c r="H151" s="263"/>
      <c r="I151" s="263"/>
      <c r="J151" s="263"/>
      <c r="K151" s="263"/>
      <c r="L151" s="263"/>
      <c r="M151" s="263"/>
      <c r="N151" s="263"/>
      <c r="O151" s="263"/>
      <c r="P151" s="263"/>
      <c r="AM151" s="262"/>
      <c r="AN151" s="262"/>
      <c r="AO151" s="262"/>
      <c r="AP151" s="262"/>
      <c r="AQ151" s="262"/>
      <c r="AR151" s="262"/>
      <c r="AS151" s="262"/>
      <c r="AT151" s="262"/>
      <c r="AU151" s="262"/>
      <c r="AV151" s="262"/>
      <c r="AW151" s="262"/>
      <c r="AX151" s="262"/>
      <c r="AY151" s="262"/>
      <c r="AZ151" s="262"/>
      <c r="BA151" s="262"/>
      <c r="BB151" s="262"/>
      <c r="BC151" s="262"/>
      <c r="BD151" s="262"/>
    </row>
    <row r="152" spans="1:56" x14ac:dyDescent="0.35">
      <c r="A152" s="226"/>
      <c r="B152" s="226"/>
      <c r="C152" s="226"/>
      <c r="E152" s="263"/>
      <c r="F152" s="263"/>
      <c r="G152" s="263"/>
      <c r="H152" s="263"/>
      <c r="I152" s="263"/>
      <c r="J152" s="263"/>
      <c r="K152" s="263"/>
      <c r="L152" s="263"/>
      <c r="M152" s="263"/>
      <c r="N152" s="263"/>
      <c r="O152" s="263"/>
      <c r="P152" s="263"/>
      <c r="AM152" s="262"/>
      <c r="AN152" s="262"/>
      <c r="AO152" s="262"/>
      <c r="AP152" s="262"/>
      <c r="AQ152" s="262"/>
      <c r="AR152" s="262"/>
      <c r="AS152" s="262"/>
      <c r="AT152" s="262"/>
      <c r="AU152" s="262"/>
      <c r="AV152" s="262"/>
      <c r="AW152" s="262"/>
      <c r="AX152" s="262"/>
      <c r="AY152" s="262"/>
      <c r="AZ152" s="262"/>
      <c r="BA152" s="262"/>
      <c r="BB152" s="262"/>
      <c r="BC152" s="262"/>
      <c r="BD152" s="262"/>
    </row>
    <row r="153" spans="1:56" x14ac:dyDescent="0.35">
      <c r="A153" s="226"/>
      <c r="B153" s="226"/>
      <c r="C153" s="226"/>
      <c r="E153" s="263"/>
      <c r="F153" s="263"/>
      <c r="G153" s="263"/>
      <c r="H153" s="263"/>
      <c r="I153" s="263"/>
      <c r="J153" s="263"/>
      <c r="K153" s="263"/>
      <c r="L153" s="263"/>
      <c r="M153" s="263"/>
      <c r="N153" s="263"/>
      <c r="O153" s="263"/>
      <c r="P153" s="263"/>
      <c r="AM153" s="262"/>
      <c r="AN153" s="262"/>
      <c r="AO153" s="262"/>
      <c r="AP153" s="262"/>
      <c r="AQ153" s="262"/>
      <c r="AR153" s="262"/>
      <c r="AS153" s="262"/>
      <c r="AT153" s="262"/>
      <c r="AU153" s="262"/>
      <c r="AV153" s="262"/>
      <c r="AW153" s="262"/>
      <c r="AX153" s="262"/>
      <c r="AY153" s="262"/>
      <c r="AZ153" s="262"/>
      <c r="BA153" s="262"/>
      <c r="BB153" s="262"/>
      <c r="BC153" s="262"/>
      <c r="BD153" s="262"/>
    </row>
    <row r="154" spans="1:56" x14ac:dyDescent="0.35">
      <c r="A154" s="226"/>
      <c r="B154" s="226"/>
      <c r="C154" s="226"/>
      <c r="E154" s="263"/>
      <c r="F154" s="263"/>
      <c r="G154" s="263"/>
      <c r="H154" s="263"/>
      <c r="I154" s="263"/>
      <c r="J154" s="263"/>
      <c r="K154" s="263"/>
      <c r="L154" s="263"/>
      <c r="M154" s="263"/>
      <c r="N154" s="263"/>
      <c r="O154" s="263"/>
      <c r="P154" s="263"/>
      <c r="AM154" s="262"/>
      <c r="AN154" s="262"/>
      <c r="AO154" s="262"/>
      <c r="AP154" s="262"/>
      <c r="AQ154" s="262"/>
      <c r="AR154" s="262"/>
      <c r="AS154" s="262"/>
      <c r="AT154" s="262"/>
      <c r="AU154" s="262"/>
      <c r="AV154" s="262"/>
      <c r="AW154" s="262"/>
      <c r="AX154" s="262"/>
      <c r="AY154" s="262"/>
      <c r="AZ154" s="262"/>
      <c r="BA154" s="262"/>
      <c r="BB154" s="262"/>
      <c r="BC154" s="262"/>
      <c r="BD154" s="262"/>
    </row>
    <row r="155" spans="1:56" x14ac:dyDescent="0.35">
      <c r="A155" s="226"/>
      <c r="B155" s="226"/>
      <c r="C155" s="226"/>
      <c r="E155" s="263"/>
      <c r="F155" s="263"/>
      <c r="G155" s="263"/>
      <c r="H155" s="263"/>
      <c r="I155" s="263"/>
      <c r="J155" s="263"/>
      <c r="K155" s="263"/>
      <c r="L155" s="263"/>
      <c r="M155" s="263"/>
      <c r="N155" s="263"/>
      <c r="O155" s="263"/>
      <c r="P155" s="263"/>
      <c r="AM155" s="262"/>
      <c r="AN155" s="262"/>
      <c r="AO155" s="262"/>
      <c r="AP155" s="262"/>
      <c r="AQ155" s="262"/>
      <c r="AR155" s="262"/>
      <c r="AS155" s="262"/>
      <c r="AT155" s="262"/>
      <c r="AU155" s="262"/>
      <c r="AV155" s="262"/>
      <c r="AW155" s="262"/>
      <c r="AX155" s="262"/>
      <c r="AY155" s="262"/>
      <c r="AZ155" s="262"/>
      <c r="BA155" s="262"/>
      <c r="BB155" s="262"/>
      <c r="BC155" s="262"/>
      <c r="BD155" s="262"/>
    </row>
    <row r="156" spans="1:56" x14ac:dyDescent="0.35">
      <c r="A156" s="226"/>
      <c r="B156" s="226"/>
      <c r="C156" s="226"/>
      <c r="E156" s="263"/>
      <c r="F156" s="263"/>
      <c r="G156" s="263"/>
      <c r="H156" s="263"/>
      <c r="I156" s="263"/>
      <c r="J156" s="263"/>
      <c r="K156" s="263"/>
      <c r="L156" s="263"/>
      <c r="M156" s="263"/>
      <c r="N156" s="263"/>
      <c r="O156" s="263"/>
      <c r="P156" s="263"/>
      <c r="AM156" s="262"/>
      <c r="AN156" s="262"/>
      <c r="AO156" s="262"/>
      <c r="AP156" s="262"/>
      <c r="AQ156" s="262"/>
      <c r="AR156" s="262"/>
      <c r="AS156" s="262"/>
      <c r="AT156" s="262"/>
      <c r="AU156" s="262"/>
      <c r="AV156" s="262"/>
      <c r="AW156" s="262"/>
      <c r="AX156" s="262"/>
      <c r="AY156" s="262"/>
      <c r="AZ156" s="262"/>
      <c r="BA156" s="262"/>
      <c r="BB156" s="262"/>
      <c r="BC156" s="262"/>
      <c r="BD156" s="262"/>
    </row>
    <row r="157" spans="1:56" x14ac:dyDescent="0.35">
      <c r="A157" s="226"/>
      <c r="B157" s="226"/>
      <c r="C157" s="226"/>
      <c r="E157" s="263"/>
      <c r="F157" s="263"/>
      <c r="G157" s="263"/>
      <c r="H157" s="263"/>
      <c r="I157" s="263"/>
      <c r="J157" s="263"/>
      <c r="K157" s="263"/>
      <c r="L157" s="263"/>
      <c r="M157" s="263"/>
      <c r="N157" s="263"/>
      <c r="O157" s="263"/>
      <c r="P157" s="263"/>
      <c r="AM157" s="262"/>
      <c r="AN157" s="262"/>
      <c r="AO157" s="262"/>
      <c r="AP157" s="262"/>
      <c r="AQ157" s="262"/>
      <c r="AR157" s="262"/>
      <c r="AS157" s="262"/>
      <c r="AT157" s="262"/>
      <c r="AU157" s="262"/>
      <c r="AV157" s="262"/>
      <c r="AW157" s="262"/>
      <c r="AX157" s="262"/>
      <c r="AY157" s="262"/>
      <c r="AZ157" s="262"/>
      <c r="BA157" s="262"/>
      <c r="BB157" s="262"/>
      <c r="BC157" s="262"/>
      <c r="BD157" s="262"/>
    </row>
    <row r="158" spans="1:56" x14ac:dyDescent="0.35">
      <c r="A158" s="226"/>
      <c r="B158" s="226"/>
      <c r="C158" s="226"/>
      <c r="E158" s="263"/>
      <c r="F158" s="263"/>
      <c r="G158" s="263"/>
      <c r="H158" s="263"/>
      <c r="I158" s="263"/>
      <c r="J158" s="263"/>
      <c r="K158" s="263"/>
      <c r="L158" s="263"/>
      <c r="M158" s="263"/>
      <c r="N158" s="263"/>
      <c r="O158" s="263"/>
      <c r="P158" s="263"/>
      <c r="AM158" s="262"/>
      <c r="AN158" s="262"/>
      <c r="AO158" s="262"/>
      <c r="AP158" s="262"/>
      <c r="AQ158" s="262"/>
      <c r="AR158" s="262"/>
      <c r="AS158" s="262"/>
      <c r="AT158" s="262"/>
      <c r="AU158" s="262"/>
      <c r="AV158" s="262"/>
      <c r="AW158" s="262"/>
      <c r="AX158" s="262"/>
      <c r="AY158" s="262"/>
      <c r="AZ158" s="262"/>
      <c r="BA158" s="262"/>
      <c r="BB158" s="262"/>
      <c r="BC158" s="262"/>
      <c r="BD158" s="262"/>
    </row>
    <row r="159" spans="1:56" x14ac:dyDescent="0.35">
      <c r="A159" s="226"/>
      <c r="B159" s="226"/>
      <c r="C159" s="226"/>
      <c r="E159" s="263"/>
      <c r="F159" s="263"/>
      <c r="G159" s="263"/>
      <c r="H159" s="263"/>
      <c r="I159" s="263"/>
      <c r="J159" s="263"/>
      <c r="K159" s="263"/>
      <c r="L159" s="263"/>
      <c r="M159" s="263"/>
      <c r="N159" s="263"/>
      <c r="O159" s="263"/>
      <c r="P159" s="263"/>
      <c r="AM159" s="262"/>
      <c r="AN159" s="262"/>
      <c r="AO159" s="262"/>
      <c r="AP159" s="262"/>
      <c r="AQ159" s="262"/>
      <c r="AR159" s="262"/>
      <c r="AS159" s="262"/>
      <c r="AT159" s="262"/>
      <c r="AU159" s="262"/>
      <c r="AV159" s="262"/>
      <c r="AW159" s="262"/>
      <c r="AX159" s="262"/>
      <c r="AY159" s="262"/>
      <c r="AZ159" s="262"/>
      <c r="BA159" s="262"/>
      <c r="BB159" s="262"/>
      <c r="BC159" s="262"/>
      <c r="BD159" s="262"/>
    </row>
    <row r="160" spans="1:56" x14ac:dyDescent="0.35">
      <c r="A160" s="226"/>
      <c r="B160" s="226"/>
      <c r="C160" s="226"/>
      <c r="E160" s="263"/>
      <c r="F160" s="263"/>
      <c r="G160" s="263"/>
      <c r="H160" s="263"/>
      <c r="I160" s="263"/>
      <c r="J160" s="263"/>
      <c r="K160" s="263"/>
      <c r="L160" s="263"/>
      <c r="M160" s="263"/>
      <c r="N160" s="263"/>
      <c r="O160" s="263"/>
      <c r="P160" s="263"/>
      <c r="AM160" s="262"/>
      <c r="AN160" s="262"/>
      <c r="AO160" s="262"/>
      <c r="AP160" s="262"/>
      <c r="AQ160" s="262"/>
      <c r="AR160" s="262"/>
      <c r="AS160" s="262"/>
      <c r="AT160" s="262"/>
      <c r="AU160" s="262"/>
      <c r="AV160" s="262"/>
      <c r="AW160" s="262"/>
      <c r="AX160" s="262"/>
      <c r="AY160" s="262"/>
      <c r="AZ160" s="262"/>
      <c r="BA160" s="262"/>
      <c r="BB160" s="262"/>
      <c r="BC160" s="262"/>
      <c r="BD160" s="262"/>
    </row>
    <row r="161" spans="1:56" x14ac:dyDescent="0.35">
      <c r="A161" s="226"/>
      <c r="B161" s="226"/>
      <c r="C161" s="226"/>
      <c r="E161" s="263"/>
      <c r="F161" s="263"/>
      <c r="G161" s="263"/>
      <c r="H161" s="263"/>
      <c r="I161" s="263"/>
      <c r="J161" s="263"/>
      <c r="K161" s="263"/>
      <c r="L161" s="263"/>
      <c r="M161" s="263"/>
      <c r="N161" s="263"/>
      <c r="O161" s="263"/>
      <c r="P161" s="263"/>
      <c r="AM161" s="262"/>
      <c r="AN161" s="262"/>
      <c r="AO161" s="262"/>
      <c r="AP161" s="262"/>
      <c r="AQ161" s="262"/>
      <c r="AR161" s="262"/>
      <c r="AS161" s="262"/>
      <c r="AT161" s="262"/>
      <c r="AU161" s="262"/>
      <c r="AV161" s="262"/>
      <c r="AW161" s="262"/>
      <c r="AX161" s="262"/>
      <c r="AY161" s="262"/>
      <c r="AZ161" s="262"/>
      <c r="BA161" s="262"/>
      <c r="BB161" s="262"/>
      <c r="BC161" s="262"/>
      <c r="BD161" s="262"/>
    </row>
    <row r="162" spans="1:56" x14ac:dyDescent="0.35">
      <c r="A162" s="226"/>
      <c r="B162" s="226"/>
      <c r="C162" s="226"/>
      <c r="E162" s="263"/>
      <c r="F162" s="263"/>
      <c r="G162" s="263"/>
      <c r="H162" s="263"/>
      <c r="I162" s="263"/>
      <c r="J162" s="263"/>
      <c r="K162" s="263"/>
      <c r="L162" s="263"/>
      <c r="M162" s="263"/>
      <c r="N162" s="263"/>
      <c r="O162" s="263"/>
      <c r="P162" s="263"/>
      <c r="AM162" s="262"/>
      <c r="AN162" s="262"/>
      <c r="AO162" s="262"/>
      <c r="AP162" s="262"/>
      <c r="AQ162" s="262"/>
      <c r="AR162" s="262"/>
      <c r="AS162" s="262"/>
      <c r="AT162" s="262"/>
      <c r="AU162" s="262"/>
      <c r="AV162" s="262"/>
      <c r="AW162" s="262"/>
      <c r="AX162" s="262"/>
      <c r="AY162" s="262"/>
      <c r="AZ162" s="262"/>
      <c r="BA162" s="262"/>
      <c r="BB162" s="262"/>
      <c r="BC162" s="262"/>
      <c r="BD162" s="262"/>
    </row>
    <row r="163" spans="1:56" x14ac:dyDescent="0.35">
      <c r="A163" s="226"/>
      <c r="B163" s="226"/>
      <c r="C163" s="226"/>
      <c r="E163" s="263"/>
      <c r="F163" s="263"/>
      <c r="G163" s="263"/>
      <c r="H163" s="263"/>
      <c r="I163" s="263"/>
      <c r="J163" s="263"/>
      <c r="K163" s="263"/>
      <c r="L163" s="263"/>
      <c r="M163" s="263"/>
      <c r="N163" s="263"/>
      <c r="O163" s="263"/>
      <c r="P163" s="263"/>
      <c r="AM163" s="262"/>
      <c r="AN163" s="262"/>
      <c r="AO163" s="262"/>
      <c r="AP163" s="262"/>
      <c r="AQ163" s="262"/>
      <c r="AR163" s="262"/>
      <c r="AS163" s="262"/>
      <c r="AT163" s="262"/>
      <c r="AU163" s="262"/>
      <c r="AV163" s="262"/>
      <c r="AW163" s="262"/>
      <c r="AX163" s="262"/>
      <c r="AY163" s="262"/>
      <c r="AZ163" s="262"/>
      <c r="BA163" s="262"/>
      <c r="BB163" s="262"/>
      <c r="BC163" s="262"/>
      <c r="BD163" s="262"/>
    </row>
    <row r="164" spans="1:56" x14ac:dyDescent="0.35">
      <c r="A164" s="226"/>
      <c r="B164" s="226"/>
      <c r="C164" s="226"/>
      <c r="E164" s="263"/>
      <c r="F164" s="263"/>
      <c r="G164" s="263"/>
      <c r="H164" s="263"/>
      <c r="I164" s="263"/>
      <c r="J164" s="263"/>
      <c r="K164" s="263"/>
      <c r="L164" s="263"/>
      <c r="M164" s="263"/>
      <c r="N164" s="263"/>
      <c r="O164" s="263"/>
      <c r="P164" s="263"/>
      <c r="AM164" s="262"/>
      <c r="AN164" s="262"/>
      <c r="AO164" s="262"/>
      <c r="AP164" s="262"/>
      <c r="AQ164" s="262"/>
      <c r="AR164" s="262"/>
      <c r="AS164" s="262"/>
      <c r="AT164" s="262"/>
      <c r="AU164" s="262"/>
      <c r="AV164" s="262"/>
      <c r="AW164" s="262"/>
      <c r="AX164" s="262"/>
      <c r="AY164" s="262"/>
      <c r="AZ164" s="262"/>
      <c r="BA164" s="262"/>
      <c r="BB164" s="262"/>
      <c r="BC164" s="262"/>
      <c r="BD164" s="262"/>
    </row>
    <row r="165" spans="1:56" x14ac:dyDescent="0.35">
      <c r="A165" s="226"/>
      <c r="B165" s="226"/>
      <c r="C165" s="226"/>
      <c r="E165" s="263"/>
      <c r="F165" s="263"/>
      <c r="G165" s="263"/>
      <c r="H165" s="263"/>
      <c r="I165" s="263"/>
      <c r="J165" s="263"/>
      <c r="K165" s="263"/>
      <c r="L165" s="263"/>
      <c r="M165" s="263"/>
      <c r="N165" s="263"/>
      <c r="O165" s="263"/>
      <c r="P165" s="263"/>
      <c r="AM165" s="262"/>
      <c r="AN165" s="262"/>
      <c r="AO165" s="262"/>
      <c r="AP165" s="262"/>
      <c r="AQ165" s="262"/>
      <c r="AR165" s="262"/>
      <c r="AS165" s="262"/>
      <c r="AT165" s="262"/>
      <c r="AU165" s="262"/>
      <c r="AV165" s="262"/>
      <c r="AW165" s="262"/>
      <c r="AX165" s="262"/>
      <c r="AY165" s="262"/>
      <c r="AZ165" s="262"/>
      <c r="BA165" s="262"/>
      <c r="BB165" s="262"/>
      <c r="BC165" s="262"/>
      <c r="BD165" s="262"/>
    </row>
    <row r="166" spans="1:56" x14ac:dyDescent="0.35">
      <c r="A166" s="226"/>
      <c r="B166" s="226"/>
      <c r="C166" s="226"/>
      <c r="E166" s="263"/>
      <c r="F166" s="263"/>
      <c r="G166" s="263"/>
      <c r="H166" s="263"/>
      <c r="I166" s="263"/>
      <c r="J166" s="263"/>
      <c r="K166" s="263"/>
      <c r="L166" s="263"/>
      <c r="M166" s="263"/>
      <c r="N166" s="263"/>
      <c r="O166" s="263"/>
      <c r="P166" s="263"/>
      <c r="AM166" s="262"/>
      <c r="AN166" s="262"/>
      <c r="AO166" s="262"/>
      <c r="AP166" s="262"/>
      <c r="AQ166" s="262"/>
      <c r="AR166" s="262"/>
      <c r="AS166" s="262"/>
      <c r="AT166" s="262"/>
      <c r="AU166" s="262"/>
      <c r="AV166" s="262"/>
      <c r="AW166" s="262"/>
      <c r="AX166" s="262"/>
      <c r="AY166" s="262"/>
      <c r="AZ166" s="262"/>
      <c r="BA166" s="262"/>
      <c r="BB166" s="262"/>
      <c r="BC166" s="262"/>
      <c r="BD166" s="262"/>
    </row>
    <row r="167" spans="1:56" x14ac:dyDescent="0.35">
      <c r="A167" s="226"/>
      <c r="B167" s="226"/>
      <c r="C167" s="226"/>
      <c r="E167" s="263"/>
      <c r="F167" s="263"/>
      <c r="G167" s="263"/>
      <c r="H167" s="263"/>
      <c r="I167" s="263"/>
      <c r="J167" s="263"/>
      <c r="K167" s="263"/>
      <c r="L167" s="263"/>
      <c r="M167" s="263"/>
      <c r="N167" s="263"/>
      <c r="O167" s="263"/>
      <c r="P167" s="263"/>
      <c r="AM167" s="262"/>
      <c r="AN167" s="262"/>
      <c r="AO167" s="262"/>
      <c r="AP167" s="262"/>
      <c r="AQ167" s="262"/>
      <c r="AR167" s="262"/>
      <c r="AS167" s="262"/>
      <c r="AT167" s="262"/>
      <c r="AU167" s="262"/>
      <c r="AV167" s="262"/>
      <c r="AW167" s="262"/>
      <c r="AX167" s="262"/>
      <c r="AY167" s="262"/>
      <c r="AZ167" s="262"/>
      <c r="BA167" s="262"/>
      <c r="BB167" s="262"/>
      <c r="BC167" s="262"/>
      <c r="BD167" s="262"/>
    </row>
    <row r="168" spans="1:56" x14ac:dyDescent="0.35">
      <c r="A168" s="226"/>
      <c r="B168" s="226"/>
      <c r="C168" s="226"/>
      <c r="E168" s="263"/>
      <c r="F168" s="263"/>
      <c r="G168" s="263"/>
      <c r="H168" s="263"/>
      <c r="I168" s="263"/>
      <c r="J168" s="263"/>
      <c r="K168" s="263"/>
      <c r="L168" s="263"/>
      <c r="M168" s="263"/>
      <c r="N168" s="263"/>
      <c r="O168" s="263"/>
      <c r="P168" s="263"/>
      <c r="AM168" s="262"/>
      <c r="AN168" s="262"/>
      <c r="AO168" s="262"/>
      <c r="AP168" s="262"/>
      <c r="AQ168" s="262"/>
      <c r="AR168" s="262"/>
      <c r="AS168" s="262"/>
      <c r="AT168" s="262"/>
      <c r="AU168" s="262"/>
      <c r="AV168" s="262"/>
      <c r="AW168" s="262"/>
      <c r="AX168" s="262"/>
      <c r="AY168" s="262"/>
      <c r="AZ168" s="262"/>
      <c r="BA168" s="262"/>
      <c r="BB168" s="262"/>
      <c r="BC168" s="262"/>
      <c r="BD168" s="262"/>
    </row>
    <row r="169" spans="1:56" x14ac:dyDescent="0.35">
      <c r="A169" s="226"/>
      <c r="B169" s="226"/>
      <c r="C169" s="226"/>
      <c r="E169" s="263"/>
      <c r="F169" s="263"/>
      <c r="G169" s="263"/>
      <c r="H169" s="263"/>
      <c r="I169" s="263"/>
      <c r="J169" s="263"/>
      <c r="K169" s="263"/>
      <c r="L169" s="263"/>
      <c r="M169" s="263"/>
      <c r="N169" s="263"/>
      <c r="O169" s="263"/>
      <c r="P169" s="263"/>
      <c r="AM169" s="262"/>
      <c r="AN169" s="262"/>
      <c r="AO169" s="262"/>
      <c r="AP169" s="262"/>
      <c r="AQ169" s="262"/>
      <c r="AR169" s="262"/>
      <c r="AS169" s="262"/>
      <c r="AT169" s="262"/>
      <c r="AU169" s="262"/>
      <c r="AV169" s="262"/>
      <c r="AW169" s="262"/>
      <c r="AX169" s="262"/>
      <c r="AY169" s="262"/>
      <c r="AZ169" s="262"/>
      <c r="BA169" s="262"/>
      <c r="BB169" s="262"/>
      <c r="BC169" s="262"/>
      <c r="BD169" s="262"/>
    </row>
    <row r="170" spans="1:56" x14ac:dyDescent="0.35">
      <c r="A170" s="226"/>
      <c r="B170" s="226"/>
      <c r="C170" s="226"/>
      <c r="E170" s="263"/>
      <c r="F170" s="263"/>
      <c r="G170" s="263"/>
      <c r="H170" s="263"/>
      <c r="I170" s="263"/>
      <c r="J170" s="263"/>
      <c r="K170" s="263"/>
      <c r="L170" s="263"/>
      <c r="M170" s="263"/>
      <c r="N170" s="263"/>
      <c r="O170" s="263"/>
      <c r="P170" s="263"/>
      <c r="AM170" s="262"/>
      <c r="AN170" s="262"/>
      <c r="AO170" s="262"/>
      <c r="AP170" s="262"/>
      <c r="AQ170" s="262"/>
      <c r="AR170" s="262"/>
      <c r="AS170" s="262"/>
      <c r="AT170" s="262"/>
      <c r="AU170" s="262"/>
      <c r="AV170" s="262"/>
      <c r="AW170" s="262"/>
      <c r="AX170" s="262"/>
      <c r="AY170" s="262"/>
      <c r="AZ170" s="262"/>
      <c r="BA170" s="262"/>
      <c r="BB170" s="262"/>
      <c r="BC170" s="262"/>
      <c r="BD170" s="262"/>
    </row>
    <row r="171" spans="1:56" x14ac:dyDescent="0.35">
      <c r="A171" s="226"/>
      <c r="B171" s="226"/>
      <c r="C171" s="226"/>
      <c r="E171" s="263"/>
      <c r="F171" s="263"/>
      <c r="G171" s="263"/>
      <c r="H171" s="263"/>
      <c r="I171" s="263"/>
      <c r="J171" s="263"/>
      <c r="K171" s="263"/>
      <c r="L171" s="263"/>
      <c r="M171" s="263"/>
      <c r="N171" s="263"/>
      <c r="O171" s="263"/>
      <c r="P171" s="263"/>
      <c r="AM171" s="262"/>
      <c r="AN171" s="262"/>
      <c r="AO171" s="262"/>
      <c r="AP171" s="262"/>
      <c r="AQ171" s="262"/>
      <c r="AR171" s="262"/>
      <c r="AS171" s="262"/>
      <c r="AT171" s="262"/>
      <c r="AU171" s="262"/>
      <c r="AV171" s="262"/>
      <c r="AW171" s="262"/>
      <c r="AX171" s="262"/>
      <c r="AY171" s="262"/>
      <c r="AZ171" s="262"/>
      <c r="BA171" s="262"/>
      <c r="BB171" s="262"/>
      <c r="BC171" s="262"/>
      <c r="BD171" s="262"/>
    </row>
    <row r="172" spans="1:56" x14ac:dyDescent="0.35">
      <c r="A172" s="226"/>
      <c r="B172" s="226"/>
      <c r="C172" s="226"/>
      <c r="E172" s="263"/>
      <c r="F172" s="263"/>
      <c r="G172" s="263"/>
      <c r="H172" s="263"/>
      <c r="I172" s="263"/>
      <c r="J172" s="263"/>
      <c r="K172" s="263"/>
      <c r="L172" s="263"/>
      <c r="M172" s="263"/>
      <c r="N172" s="263"/>
      <c r="O172" s="263"/>
      <c r="P172" s="263"/>
      <c r="AM172" s="262"/>
      <c r="AN172" s="262"/>
      <c r="AO172" s="262"/>
      <c r="AP172" s="262"/>
      <c r="AQ172" s="262"/>
      <c r="AR172" s="262"/>
      <c r="AS172" s="262"/>
      <c r="AT172" s="262"/>
      <c r="AU172" s="262"/>
      <c r="AV172" s="262"/>
      <c r="AW172" s="262"/>
      <c r="AX172" s="262"/>
      <c r="AY172" s="262"/>
      <c r="AZ172" s="262"/>
      <c r="BA172" s="262"/>
      <c r="BB172" s="262"/>
      <c r="BC172" s="262"/>
      <c r="BD172" s="262"/>
    </row>
    <row r="173" spans="1:56" x14ac:dyDescent="0.35">
      <c r="A173" s="226"/>
      <c r="B173" s="226"/>
      <c r="C173" s="226"/>
      <c r="E173" s="263"/>
      <c r="F173" s="263"/>
      <c r="G173" s="263"/>
      <c r="H173" s="263"/>
      <c r="I173" s="263"/>
      <c r="J173" s="263"/>
      <c r="K173" s="263"/>
      <c r="L173" s="263"/>
      <c r="M173" s="263"/>
      <c r="N173" s="263"/>
      <c r="O173" s="263"/>
      <c r="P173" s="263"/>
      <c r="AM173" s="262"/>
      <c r="AN173" s="262"/>
      <c r="AO173" s="262"/>
      <c r="AP173" s="262"/>
      <c r="AQ173" s="262"/>
      <c r="AR173" s="262"/>
      <c r="AS173" s="262"/>
      <c r="AT173" s="262"/>
      <c r="AU173" s="262"/>
      <c r="AV173" s="262"/>
      <c r="AW173" s="262"/>
      <c r="AX173" s="262"/>
      <c r="AY173" s="262"/>
      <c r="AZ173" s="262"/>
      <c r="BA173" s="262"/>
      <c r="BB173" s="262"/>
      <c r="BC173" s="262"/>
      <c r="BD173" s="262"/>
    </row>
    <row r="174" spans="1:56" x14ac:dyDescent="0.35">
      <c r="A174" s="226"/>
      <c r="B174" s="226"/>
      <c r="C174" s="226"/>
      <c r="E174" s="263"/>
      <c r="F174" s="263"/>
      <c r="G174" s="263"/>
      <c r="H174" s="263"/>
      <c r="I174" s="263"/>
      <c r="J174" s="263"/>
      <c r="K174" s="263"/>
      <c r="L174" s="263"/>
      <c r="M174" s="263"/>
      <c r="N174" s="263"/>
      <c r="O174" s="263"/>
      <c r="P174" s="263"/>
      <c r="AM174" s="262"/>
      <c r="AN174" s="262"/>
      <c r="AO174" s="262"/>
      <c r="AP174" s="262"/>
      <c r="AQ174" s="262"/>
      <c r="AR174" s="262"/>
      <c r="AS174" s="262"/>
      <c r="AT174" s="262"/>
      <c r="AU174" s="262"/>
      <c r="AV174" s="262"/>
      <c r="AW174" s="262"/>
      <c r="AX174" s="262"/>
      <c r="AY174" s="262"/>
      <c r="AZ174" s="262"/>
      <c r="BA174" s="262"/>
      <c r="BB174" s="262"/>
      <c r="BC174" s="262"/>
      <c r="BD174" s="262"/>
    </row>
    <row r="175" spans="1:56" x14ac:dyDescent="0.35">
      <c r="A175" s="226"/>
      <c r="B175" s="226"/>
      <c r="C175" s="226"/>
      <c r="E175" s="263"/>
      <c r="F175" s="263"/>
      <c r="G175" s="263"/>
      <c r="H175" s="263"/>
      <c r="I175" s="263"/>
      <c r="J175" s="263"/>
      <c r="K175" s="263"/>
      <c r="L175" s="263"/>
      <c r="M175" s="263"/>
      <c r="N175" s="263"/>
      <c r="O175" s="263"/>
      <c r="P175" s="263"/>
      <c r="AM175" s="262"/>
      <c r="AN175" s="262"/>
      <c r="AO175" s="262"/>
      <c r="AP175" s="262"/>
      <c r="AQ175" s="262"/>
      <c r="AR175" s="262"/>
      <c r="AS175" s="262"/>
      <c r="AT175" s="262"/>
      <c r="AU175" s="262"/>
      <c r="AV175" s="262"/>
      <c r="AW175" s="262"/>
      <c r="AX175" s="262"/>
      <c r="AY175" s="262"/>
      <c r="AZ175" s="262"/>
      <c r="BA175" s="262"/>
      <c r="BB175" s="262"/>
      <c r="BC175" s="262"/>
      <c r="BD175" s="262"/>
    </row>
    <row r="176" spans="1:56" x14ac:dyDescent="0.35">
      <c r="A176" s="226"/>
      <c r="B176" s="226"/>
      <c r="C176" s="226"/>
      <c r="E176" s="263"/>
      <c r="F176" s="263"/>
      <c r="G176" s="263"/>
      <c r="H176" s="263"/>
      <c r="I176" s="263"/>
      <c r="J176" s="263"/>
      <c r="K176" s="263"/>
      <c r="L176" s="263"/>
      <c r="M176" s="263"/>
      <c r="N176" s="263"/>
      <c r="O176" s="263"/>
      <c r="P176" s="263"/>
      <c r="AM176" s="262"/>
      <c r="AN176" s="262"/>
      <c r="AO176" s="262"/>
      <c r="AP176" s="262"/>
      <c r="AQ176" s="262"/>
      <c r="AR176" s="262"/>
      <c r="AS176" s="262"/>
      <c r="AT176" s="262"/>
      <c r="AU176" s="262"/>
      <c r="AV176" s="262"/>
      <c r="AW176" s="262"/>
      <c r="AX176" s="262"/>
      <c r="AY176" s="262"/>
      <c r="AZ176" s="262"/>
      <c r="BA176" s="262"/>
      <c r="BB176" s="262"/>
      <c r="BC176" s="262"/>
      <c r="BD176" s="262"/>
    </row>
    <row r="177" spans="1:56" x14ac:dyDescent="0.35">
      <c r="A177" s="226"/>
      <c r="B177" s="226"/>
      <c r="C177" s="226"/>
      <c r="E177" s="263"/>
      <c r="F177" s="263"/>
      <c r="G177" s="263"/>
      <c r="H177" s="263"/>
      <c r="I177" s="263"/>
      <c r="J177" s="263"/>
      <c r="K177" s="263"/>
      <c r="L177" s="263"/>
      <c r="M177" s="263"/>
      <c r="N177" s="263"/>
      <c r="O177" s="263"/>
      <c r="P177" s="263"/>
      <c r="AM177" s="262"/>
      <c r="AN177" s="262"/>
      <c r="AO177" s="262"/>
      <c r="AP177" s="262"/>
      <c r="AQ177" s="262"/>
      <c r="AR177" s="262"/>
      <c r="AS177" s="262"/>
      <c r="AT177" s="262"/>
      <c r="AU177" s="262"/>
      <c r="AV177" s="262"/>
      <c r="AW177" s="262"/>
      <c r="AX177" s="262"/>
      <c r="AY177" s="262"/>
      <c r="AZ177" s="262"/>
      <c r="BA177" s="262"/>
      <c r="BB177" s="262"/>
      <c r="BC177" s="262"/>
      <c r="BD177" s="262"/>
    </row>
    <row r="178" spans="1:56" x14ac:dyDescent="0.35">
      <c r="A178" s="226"/>
      <c r="B178" s="226"/>
      <c r="C178" s="226"/>
      <c r="E178" s="263"/>
      <c r="F178" s="263"/>
      <c r="G178" s="263"/>
      <c r="H178" s="263"/>
      <c r="I178" s="263"/>
      <c r="J178" s="263"/>
      <c r="K178" s="263"/>
      <c r="L178" s="263"/>
      <c r="M178" s="263"/>
      <c r="N178" s="263"/>
      <c r="O178" s="263"/>
      <c r="P178" s="263"/>
      <c r="AM178" s="262"/>
      <c r="AN178" s="262"/>
      <c r="AO178" s="262"/>
      <c r="AP178" s="262"/>
      <c r="AQ178" s="262"/>
      <c r="AR178" s="262"/>
      <c r="AS178" s="262"/>
      <c r="AT178" s="262"/>
      <c r="AU178" s="262"/>
      <c r="AV178" s="262"/>
      <c r="AW178" s="262"/>
      <c r="AX178" s="262"/>
      <c r="AY178" s="262"/>
      <c r="AZ178" s="262"/>
      <c r="BA178" s="262"/>
      <c r="BB178" s="262"/>
      <c r="BC178" s="262"/>
      <c r="BD178" s="262"/>
    </row>
    <row r="179" spans="1:56" x14ac:dyDescent="0.35">
      <c r="A179" s="226"/>
      <c r="B179" s="226"/>
      <c r="C179" s="226"/>
      <c r="E179" s="263"/>
      <c r="F179" s="263"/>
      <c r="G179" s="263"/>
      <c r="H179" s="263"/>
      <c r="I179" s="263"/>
      <c r="J179" s="263"/>
      <c r="K179" s="263"/>
      <c r="L179" s="263"/>
      <c r="M179" s="263"/>
      <c r="N179" s="263"/>
      <c r="O179" s="263"/>
      <c r="P179" s="263"/>
    </row>
    <row r="180" spans="1:56" x14ac:dyDescent="0.35">
      <c r="A180" s="226"/>
      <c r="B180" s="226"/>
      <c r="C180" s="226"/>
      <c r="E180" s="263"/>
      <c r="F180" s="263"/>
      <c r="G180" s="263"/>
      <c r="H180" s="263"/>
      <c r="I180" s="263"/>
      <c r="J180" s="263"/>
      <c r="K180" s="263"/>
      <c r="L180" s="263"/>
      <c r="M180" s="263"/>
      <c r="N180" s="263"/>
      <c r="O180" s="263"/>
      <c r="P180" s="263"/>
    </row>
    <row r="181" spans="1:56" x14ac:dyDescent="0.35">
      <c r="A181" s="226"/>
      <c r="B181" s="226"/>
      <c r="C181" s="226"/>
      <c r="E181" s="263"/>
      <c r="F181" s="263"/>
      <c r="G181" s="263"/>
      <c r="H181" s="263"/>
      <c r="I181" s="263"/>
      <c r="J181" s="263"/>
      <c r="K181" s="263"/>
      <c r="L181" s="263"/>
      <c r="M181" s="263"/>
      <c r="N181" s="263"/>
      <c r="O181" s="263"/>
      <c r="P181" s="263"/>
    </row>
    <row r="182" spans="1:56" x14ac:dyDescent="0.35">
      <c r="A182" s="226"/>
      <c r="B182" s="226"/>
      <c r="C182" s="226"/>
      <c r="E182" s="263"/>
      <c r="F182" s="263"/>
      <c r="G182" s="263"/>
      <c r="H182" s="263"/>
      <c r="I182" s="263"/>
      <c r="J182" s="263"/>
      <c r="K182" s="263"/>
      <c r="L182" s="263"/>
      <c r="M182" s="263"/>
      <c r="N182" s="263"/>
      <c r="O182" s="263"/>
      <c r="P182" s="263"/>
    </row>
    <row r="183" spans="1:56" x14ac:dyDescent="0.35">
      <c r="A183" s="226"/>
      <c r="B183" s="226"/>
      <c r="C183" s="226"/>
      <c r="E183" s="263"/>
      <c r="F183" s="263"/>
      <c r="G183" s="263"/>
      <c r="H183" s="263"/>
      <c r="I183" s="263"/>
      <c r="J183" s="263"/>
      <c r="K183" s="263"/>
      <c r="L183" s="263"/>
      <c r="M183" s="263"/>
      <c r="N183" s="263"/>
      <c r="O183" s="263"/>
      <c r="P183" s="263"/>
    </row>
    <row r="184" spans="1:56" x14ac:dyDescent="0.35">
      <c r="A184" s="226"/>
      <c r="B184" s="226"/>
      <c r="C184" s="226"/>
      <c r="E184" s="263"/>
      <c r="F184" s="263"/>
      <c r="G184" s="263"/>
      <c r="H184" s="263"/>
      <c r="I184" s="263"/>
      <c r="J184" s="263"/>
      <c r="K184" s="263"/>
      <c r="L184" s="263"/>
      <c r="M184" s="263"/>
      <c r="N184" s="263"/>
      <c r="O184" s="263"/>
      <c r="P184" s="263"/>
    </row>
    <row r="185" spans="1:56" x14ac:dyDescent="0.35">
      <c r="A185" s="226"/>
      <c r="B185" s="226"/>
      <c r="C185" s="226"/>
      <c r="E185" s="263"/>
      <c r="F185" s="263"/>
      <c r="G185" s="263"/>
      <c r="H185" s="263"/>
      <c r="I185" s="263"/>
      <c r="J185" s="263"/>
      <c r="K185" s="263"/>
      <c r="L185" s="263"/>
      <c r="M185" s="263"/>
      <c r="N185" s="263"/>
      <c r="O185" s="263"/>
      <c r="P185" s="263"/>
    </row>
    <row r="186" spans="1:56" x14ac:dyDescent="0.35">
      <c r="A186" s="226"/>
      <c r="B186" s="226"/>
      <c r="C186" s="226"/>
      <c r="E186" s="263"/>
      <c r="F186" s="263"/>
      <c r="G186" s="263"/>
      <c r="H186" s="263"/>
      <c r="I186" s="263"/>
      <c r="J186" s="263"/>
      <c r="K186" s="263"/>
      <c r="L186" s="263"/>
      <c r="M186" s="263"/>
      <c r="N186" s="263"/>
      <c r="O186" s="263"/>
      <c r="P186" s="263"/>
    </row>
    <row r="187" spans="1:56" x14ac:dyDescent="0.35">
      <c r="A187" s="226"/>
      <c r="B187" s="226"/>
      <c r="C187" s="226"/>
      <c r="E187" s="263"/>
      <c r="F187" s="263"/>
      <c r="G187" s="263"/>
      <c r="H187" s="263"/>
      <c r="I187" s="263"/>
      <c r="J187" s="263"/>
      <c r="K187" s="263"/>
      <c r="L187" s="263"/>
      <c r="M187" s="263"/>
      <c r="N187" s="263"/>
      <c r="O187" s="263"/>
      <c r="P187" s="263"/>
    </row>
    <row r="188" spans="1:56" x14ac:dyDescent="0.35">
      <c r="A188" s="226"/>
      <c r="B188" s="226"/>
      <c r="C188" s="226"/>
      <c r="E188" s="263"/>
      <c r="F188" s="263"/>
      <c r="G188" s="263"/>
      <c r="H188" s="263"/>
      <c r="I188" s="263"/>
      <c r="J188" s="263"/>
      <c r="K188" s="263"/>
      <c r="L188" s="263"/>
      <c r="M188" s="263"/>
      <c r="N188" s="263"/>
      <c r="O188" s="263"/>
      <c r="P188" s="263"/>
    </row>
    <row r="189" spans="1:56" x14ac:dyDescent="0.35">
      <c r="A189" s="226"/>
      <c r="B189" s="226"/>
      <c r="C189" s="226"/>
      <c r="E189" s="263"/>
      <c r="F189" s="263"/>
      <c r="G189" s="263"/>
      <c r="H189" s="263"/>
      <c r="I189" s="263"/>
      <c r="J189" s="263"/>
      <c r="K189" s="263"/>
      <c r="L189" s="263"/>
      <c r="M189" s="263"/>
      <c r="N189" s="263"/>
      <c r="O189" s="263"/>
      <c r="P189" s="263"/>
    </row>
    <row r="190" spans="1:56" x14ac:dyDescent="0.35">
      <c r="A190" s="226"/>
      <c r="B190" s="226"/>
      <c r="C190" s="226"/>
      <c r="E190" s="263"/>
      <c r="F190" s="263"/>
      <c r="G190" s="263"/>
      <c r="H190" s="263"/>
      <c r="I190" s="263"/>
      <c r="J190" s="263"/>
      <c r="K190" s="263"/>
      <c r="L190" s="263"/>
      <c r="M190" s="263"/>
      <c r="N190" s="263"/>
      <c r="O190" s="263"/>
      <c r="P190" s="263"/>
    </row>
    <row r="191" spans="1:56" x14ac:dyDescent="0.35">
      <c r="A191" s="226"/>
      <c r="B191" s="226"/>
      <c r="C191" s="226"/>
      <c r="E191" s="263"/>
      <c r="F191" s="263"/>
      <c r="G191" s="263"/>
      <c r="H191" s="263"/>
      <c r="I191" s="263"/>
      <c r="J191" s="263"/>
      <c r="K191" s="263"/>
      <c r="L191" s="263"/>
      <c r="M191" s="263"/>
      <c r="N191" s="263"/>
      <c r="O191" s="263"/>
      <c r="P191" s="263"/>
    </row>
    <row r="192" spans="1:56" x14ac:dyDescent="0.35">
      <c r="A192" s="226"/>
      <c r="B192" s="226"/>
      <c r="C192" s="226"/>
      <c r="E192" s="263"/>
      <c r="F192" s="263"/>
      <c r="G192" s="263"/>
      <c r="H192" s="263"/>
      <c r="I192" s="263"/>
      <c r="J192" s="263"/>
      <c r="K192" s="263"/>
      <c r="L192" s="263"/>
      <c r="M192" s="263"/>
      <c r="N192" s="263"/>
      <c r="O192" s="263"/>
      <c r="P192" s="263"/>
    </row>
    <row r="193" spans="1:16" x14ac:dyDescent="0.35">
      <c r="A193" s="226"/>
      <c r="B193" s="226"/>
      <c r="C193" s="226"/>
      <c r="E193" s="263"/>
      <c r="F193" s="263"/>
      <c r="G193" s="263"/>
      <c r="H193" s="263"/>
      <c r="I193" s="263"/>
      <c r="J193" s="263"/>
      <c r="K193" s="263"/>
      <c r="L193" s="263"/>
      <c r="M193" s="263"/>
      <c r="N193" s="263"/>
      <c r="O193" s="263"/>
      <c r="P193" s="263"/>
    </row>
    <row r="194" spans="1:16" x14ac:dyDescent="0.35">
      <c r="A194" s="226"/>
      <c r="B194" s="226"/>
      <c r="C194" s="226"/>
      <c r="E194" s="263"/>
      <c r="F194" s="263"/>
      <c r="G194" s="263"/>
      <c r="H194" s="263"/>
      <c r="I194" s="263"/>
      <c r="J194" s="263"/>
      <c r="K194" s="263"/>
      <c r="L194" s="263"/>
      <c r="M194" s="263"/>
      <c r="N194" s="263"/>
      <c r="O194" s="263"/>
      <c r="P194" s="263"/>
    </row>
    <row r="195" spans="1:16" x14ac:dyDescent="0.35">
      <c r="A195" s="226"/>
      <c r="B195" s="226"/>
      <c r="C195" s="226"/>
      <c r="E195" s="263"/>
      <c r="F195" s="263"/>
      <c r="G195" s="263"/>
      <c r="H195" s="263"/>
      <c r="I195" s="263"/>
      <c r="J195" s="263"/>
      <c r="K195" s="263"/>
      <c r="L195" s="263"/>
      <c r="M195" s="263"/>
      <c r="N195" s="263"/>
      <c r="O195" s="263"/>
      <c r="P195" s="263"/>
    </row>
    <row r="196" spans="1:16" x14ac:dyDescent="0.35">
      <c r="A196" s="226"/>
      <c r="B196" s="226"/>
      <c r="C196" s="226"/>
      <c r="E196" s="263"/>
      <c r="F196" s="263"/>
      <c r="G196" s="263"/>
      <c r="H196" s="263"/>
      <c r="I196" s="263"/>
      <c r="J196" s="263"/>
      <c r="K196" s="263"/>
      <c r="L196" s="263"/>
      <c r="M196" s="263"/>
      <c r="N196" s="263"/>
      <c r="O196" s="263"/>
      <c r="P196" s="263"/>
    </row>
    <row r="197" spans="1:16" x14ac:dyDescent="0.35">
      <c r="A197" s="226"/>
      <c r="B197" s="226"/>
      <c r="C197" s="226"/>
      <c r="E197" s="263"/>
      <c r="F197" s="263"/>
      <c r="G197" s="263"/>
      <c r="H197" s="263"/>
      <c r="I197" s="263"/>
      <c r="J197" s="263"/>
      <c r="K197" s="263"/>
      <c r="L197" s="263"/>
      <c r="M197" s="263"/>
      <c r="N197" s="263"/>
      <c r="O197" s="263"/>
      <c r="P197" s="263"/>
    </row>
    <row r="198" spans="1:16" x14ac:dyDescent="0.35">
      <c r="A198" s="226"/>
      <c r="B198" s="226"/>
      <c r="C198" s="226"/>
      <c r="E198" s="263"/>
      <c r="F198" s="263"/>
      <c r="G198" s="263"/>
      <c r="H198" s="263"/>
      <c r="I198" s="263"/>
      <c r="J198" s="263"/>
      <c r="K198" s="263"/>
      <c r="L198" s="263"/>
      <c r="M198" s="263"/>
      <c r="N198" s="263"/>
      <c r="O198" s="263"/>
      <c r="P198" s="263"/>
    </row>
    <row r="199" spans="1:16" x14ac:dyDescent="0.35">
      <c r="A199" s="226"/>
      <c r="B199" s="226"/>
      <c r="C199" s="226"/>
      <c r="E199" s="263"/>
      <c r="F199" s="263"/>
      <c r="G199" s="263"/>
      <c r="H199" s="263"/>
      <c r="I199" s="263"/>
      <c r="J199" s="263"/>
      <c r="K199" s="263"/>
      <c r="L199" s="263"/>
      <c r="M199" s="263"/>
      <c r="N199" s="263"/>
      <c r="O199" s="263"/>
      <c r="P199" s="263"/>
    </row>
    <row r="200" spans="1:16" x14ac:dyDescent="0.35">
      <c r="A200" s="226"/>
      <c r="B200" s="226"/>
      <c r="C200" s="226"/>
      <c r="E200" s="263"/>
      <c r="F200" s="263"/>
      <c r="G200" s="263"/>
      <c r="H200" s="263"/>
      <c r="I200" s="263"/>
      <c r="J200" s="263"/>
      <c r="K200" s="263"/>
      <c r="L200" s="263"/>
      <c r="M200" s="263"/>
      <c r="N200" s="263"/>
      <c r="O200" s="263"/>
      <c r="P200" s="263"/>
    </row>
    <row r="201" spans="1:16" x14ac:dyDescent="0.35">
      <c r="A201" s="226"/>
      <c r="B201" s="226"/>
      <c r="C201" s="226"/>
      <c r="E201" s="263"/>
      <c r="F201" s="263"/>
      <c r="G201" s="263"/>
      <c r="H201" s="263"/>
      <c r="I201" s="263"/>
      <c r="J201" s="263"/>
      <c r="K201" s="263"/>
      <c r="L201" s="263"/>
      <c r="M201" s="263"/>
      <c r="N201" s="263"/>
      <c r="O201" s="263"/>
      <c r="P201" s="263"/>
    </row>
    <row r="202" spans="1:16" x14ac:dyDescent="0.35">
      <c r="A202" s="226"/>
      <c r="B202" s="226"/>
      <c r="C202" s="226"/>
      <c r="E202" s="263"/>
      <c r="F202" s="263"/>
      <c r="G202" s="263"/>
      <c r="H202" s="263"/>
      <c r="I202" s="263"/>
      <c r="J202" s="263"/>
      <c r="K202" s="263"/>
      <c r="L202" s="263"/>
      <c r="M202" s="263"/>
      <c r="N202" s="263"/>
      <c r="O202" s="263"/>
      <c r="P202" s="263"/>
    </row>
    <row r="203" spans="1:16" x14ac:dyDescent="0.35">
      <c r="A203" s="226"/>
      <c r="B203" s="226"/>
      <c r="C203" s="226"/>
      <c r="E203" s="263"/>
      <c r="F203" s="263"/>
      <c r="G203" s="263"/>
      <c r="H203" s="263"/>
      <c r="I203" s="263"/>
      <c r="J203" s="263"/>
      <c r="K203" s="263"/>
      <c r="L203" s="263"/>
      <c r="M203" s="263"/>
      <c r="N203" s="263"/>
      <c r="O203" s="263"/>
      <c r="P203" s="263"/>
    </row>
    <row r="204" spans="1:16" x14ac:dyDescent="0.35">
      <c r="A204" s="226"/>
      <c r="B204" s="226"/>
      <c r="C204" s="226"/>
      <c r="E204" s="263"/>
      <c r="F204" s="263"/>
      <c r="G204" s="263"/>
      <c r="H204" s="263"/>
      <c r="I204" s="263"/>
      <c r="J204" s="263"/>
      <c r="K204" s="263"/>
      <c r="L204" s="263"/>
      <c r="M204" s="263"/>
      <c r="N204" s="263"/>
      <c r="O204" s="263"/>
      <c r="P204" s="263"/>
    </row>
    <row r="205" spans="1:16" x14ac:dyDescent="0.35">
      <c r="A205" s="226"/>
      <c r="B205" s="226"/>
      <c r="C205" s="226"/>
      <c r="E205" s="263"/>
      <c r="F205" s="263"/>
      <c r="G205" s="263"/>
      <c r="H205" s="263"/>
      <c r="I205" s="263"/>
      <c r="J205" s="263"/>
      <c r="K205" s="263"/>
      <c r="L205" s="263"/>
      <c r="M205" s="263"/>
      <c r="N205" s="263"/>
      <c r="O205" s="263"/>
      <c r="P205" s="263"/>
    </row>
    <row r="206" spans="1:16" x14ac:dyDescent="0.35">
      <c r="A206" s="226"/>
      <c r="B206" s="226"/>
      <c r="C206" s="226"/>
      <c r="E206" s="263"/>
      <c r="F206" s="263"/>
      <c r="G206" s="263"/>
      <c r="H206" s="263"/>
      <c r="I206" s="263"/>
      <c r="J206" s="263"/>
      <c r="K206" s="263"/>
      <c r="L206" s="263"/>
      <c r="M206" s="263"/>
      <c r="N206" s="263"/>
      <c r="O206" s="263"/>
      <c r="P206" s="263"/>
    </row>
    <row r="207" spans="1:16" x14ac:dyDescent="0.35">
      <c r="A207" s="226"/>
      <c r="B207" s="226"/>
      <c r="C207" s="226"/>
      <c r="E207" s="263"/>
      <c r="F207" s="263"/>
      <c r="G207" s="263"/>
      <c r="H207" s="263"/>
      <c r="I207" s="263"/>
      <c r="J207" s="263"/>
      <c r="K207" s="263"/>
      <c r="L207" s="263"/>
      <c r="M207" s="263"/>
      <c r="N207" s="263"/>
      <c r="O207" s="263"/>
      <c r="P207" s="263"/>
    </row>
    <row r="208" spans="1:16" x14ac:dyDescent="0.35">
      <c r="A208" s="226"/>
      <c r="B208" s="226"/>
      <c r="C208" s="226"/>
      <c r="E208" s="263"/>
      <c r="F208" s="263"/>
      <c r="G208" s="263"/>
      <c r="H208" s="263"/>
      <c r="I208" s="263"/>
      <c r="J208" s="263"/>
      <c r="K208" s="263"/>
      <c r="L208" s="263"/>
      <c r="M208" s="263"/>
      <c r="N208" s="263"/>
      <c r="O208" s="263"/>
      <c r="P208" s="263"/>
    </row>
    <row r="209" spans="1:16" x14ac:dyDescent="0.35">
      <c r="A209" s="226"/>
      <c r="B209" s="226"/>
      <c r="C209" s="226"/>
      <c r="E209" s="263"/>
      <c r="F209" s="263"/>
      <c r="G209" s="263"/>
      <c r="H209" s="263"/>
      <c r="I209" s="263"/>
      <c r="J209" s="263"/>
      <c r="K209" s="263"/>
      <c r="L209" s="263"/>
      <c r="M209" s="263"/>
      <c r="N209" s="263"/>
      <c r="O209" s="263"/>
      <c r="P209" s="263"/>
    </row>
    <row r="210" spans="1:16" x14ac:dyDescent="0.35">
      <c r="A210" s="226"/>
      <c r="B210" s="226"/>
      <c r="C210" s="226"/>
      <c r="E210" s="263"/>
      <c r="F210" s="263"/>
      <c r="G210" s="263"/>
      <c r="H210" s="263"/>
      <c r="I210" s="263"/>
      <c r="J210" s="263"/>
      <c r="K210" s="263"/>
      <c r="L210" s="263"/>
      <c r="M210" s="263"/>
      <c r="N210" s="263"/>
      <c r="O210" s="263"/>
      <c r="P210" s="263"/>
    </row>
    <row r="211" spans="1:16" x14ac:dyDescent="0.35">
      <c r="A211" s="226"/>
      <c r="B211" s="226"/>
      <c r="C211" s="226"/>
      <c r="E211" s="263"/>
      <c r="F211" s="263"/>
      <c r="G211" s="263"/>
      <c r="H211" s="263"/>
      <c r="I211" s="263"/>
      <c r="J211" s="263"/>
      <c r="K211" s="263"/>
      <c r="L211" s="263"/>
      <c r="M211" s="263"/>
      <c r="N211" s="263"/>
      <c r="O211" s="263"/>
      <c r="P211" s="263"/>
    </row>
    <row r="212" spans="1:16" x14ac:dyDescent="0.35">
      <c r="A212" s="226"/>
      <c r="B212" s="226"/>
      <c r="C212" s="226"/>
      <c r="E212" s="263"/>
      <c r="F212" s="263"/>
      <c r="G212" s="263"/>
      <c r="H212" s="263"/>
      <c r="I212" s="263"/>
      <c r="J212" s="263"/>
      <c r="K212" s="263"/>
      <c r="L212" s="263"/>
      <c r="M212" s="263"/>
      <c r="N212" s="263"/>
      <c r="O212" s="263"/>
      <c r="P212" s="263"/>
    </row>
    <row r="213" spans="1:16" x14ac:dyDescent="0.35">
      <c r="A213" s="226"/>
      <c r="B213" s="226"/>
      <c r="C213" s="226"/>
      <c r="E213" s="263"/>
      <c r="F213" s="263"/>
      <c r="G213" s="263"/>
      <c r="H213" s="263"/>
      <c r="I213" s="263"/>
      <c r="J213" s="263"/>
      <c r="K213" s="263"/>
      <c r="L213" s="263"/>
      <c r="M213" s="263"/>
      <c r="N213" s="263"/>
      <c r="O213" s="263"/>
      <c r="P213" s="263"/>
    </row>
    <row r="214" spans="1:16" x14ac:dyDescent="0.35">
      <c r="A214" s="226"/>
      <c r="B214" s="226"/>
      <c r="C214" s="226"/>
      <c r="E214" s="263"/>
      <c r="F214" s="263"/>
      <c r="G214" s="263"/>
      <c r="H214" s="263"/>
      <c r="I214" s="263"/>
      <c r="J214" s="263"/>
      <c r="K214" s="263"/>
      <c r="L214" s="263"/>
      <c r="M214" s="263"/>
      <c r="N214" s="263"/>
      <c r="O214" s="263"/>
      <c r="P214" s="263"/>
    </row>
    <row r="215" spans="1:16" x14ac:dyDescent="0.35">
      <c r="A215" s="226"/>
      <c r="B215" s="226"/>
      <c r="C215" s="226"/>
      <c r="E215" s="263"/>
      <c r="F215" s="263"/>
      <c r="G215" s="263"/>
      <c r="H215" s="263"/>
      <c r="I215" s="263"/>
      <c r="J215" s="263"/>
      <c r="K215" s="263"/>
      <c r="L215" s="263"/>
      <c r="M215" s="263"/>
      <c r="N215" s="263"/>
      <c r="O215" s="263"/>
      <c r="P215" s="263"/>
    </row>
    <row r="216" spans="1:16" x14ac:dyDescent="0.35">
      <c r="A216" s="226"/>
      <c r="B216" s="226"/>
      <c r="C216" s="226"/>
      <c r="E216" s="263"/>
      <c r="F216" s="263"/>
      <c r="G216" s="263"/>
      <c r="H216" s="263"/>
      <c r="I216" s="263"/>
      <c r="J216" s="263"/>
      <c r="K216" s="263"/>
      <c r="L216" s="263"/>
      <c r="M216" s="263"/>
      <c r="N216" s="263"/>
      <c r="O216" s="263"/>
      <c r="P216" s="263"/>
    </row>
    <row r="217" spans="1:16" x14ac:dyDescent="0.35">
      <c r="A217" s="226"/>
      <c r="B217" s="226"/>
      <c r="C217" s="226"/>
      <c r="E217" s="263"/>
      <c r="F217" s="263"/>
      <c r="G217" s="263"/>
      <c r="H217" s="263"/>
      <c r="I217" s="263"/>
      <c r="J217" s="263"/>
      <c r="K217" s="263"/>
      <c r="L217" s="263"/>
      <c r="M217" s="263"/>
      <c r="N217" s="263"/>
      <c r="O217" s="263"/>
      <c r="P217" s="263"/>
    </row>
    <row r="218" spans="1:16" x14ac:dyDescent="0.35">
      <c r="A218" s="226"/>
      <c r="B218" s="226"/>
      <c r="C218" s="226"/>
      <c r="E218" s="263"/>
      <c r="F218" s="263"/>
      <c r="G218" s="263"/>
      <c r="H218" s="263"/>
      <c r="I218" s="263"/>
      <c r="J218" s="263"/>
      <c r="K218" s="263"/>
      <c r="L218" s="263"/>
      <c r="M218" s="263"/>
      <c r="N218" s="263"/>
      <c r="O218" s="263"/>
      <c r="P218" s="263"/>
    </row>
    <row r="219" spans="1:16" x14ac:dyDescent="0.35">
      <c r="A219" s="226"/>
      <c r="B219" s="226"/>
      <c r="C219" s="226"/>
      <c r="E219" s="263"/>
      <c r="F219" s="263"/>
      <c r="G219" s="263"/>
      <c r="H219" s="263"/>
      <c r="I219" s="263"/>
      <c r="J219" s="263"/>
      <c r="K219" s="263"/>
      <c r="L219" s="263"/>
      <c r="M219" s="263"/>
      <c r="N219" s="263"/>
      <c r="O219" s="263"/>
      <c r="P219" s="263"/>
    </row>
    <row r="220" spans="1:16" x14ac:dyDescent="0.35">
      <c r="A220" s="226"/>
      <c r="B220" s="226"/>
      <c r="C220" s="226"/>
      <c r="E220" s="263"/>
      <c r="F220" s="263"/>
      <c r="G220" s="263"/>
      <c r="H220" s="263"/>
      <c r="I220" s="263"/>
      <c r="J220" s="263"/>
      <c r="K220" s="263"/>
      <c r="L220" s="263"/>
      <c r="M220" s="263"/>
      <c r="N220" s="263"/>
      <c r="O220" s="263"/>
      <c r="P220" s="263"/>
    </row>
    <row r="221" spans="1:16" x14ac:dyDescent="0.35">
      <c r="A221" s="226"/>
      <c r="B221" s="226"/>
      <c r="C221" s="226"/>
      <c r="E221" s="263"/>
      <c r="F221" s="263"/>
      <c r="G221" s="263"/>
      <c r="H221" s="263"/>
      <c r="I221" s="263"/>
      <c r="J221" s="263"/>
      <c r="K221" s="263"/>
      <c r="L221" s="263"/>
      <c r="M221" s="263"/>
      <c r="N221" s="263"/>
      <c r="O221" s="263"/>
      <c r="P221" s="263"/>
    </row>
    <row r="222" spans="1:16" x14ac:dyDescent="0.35">
      <c r="A222" s="226"/>
      <c r="B222" s="226"/>
      <c r="C222" s="226"/>
      <c r="E222" s="263"/>
      <c r="F222" s="263"/>
      <c r="G222" s="263"/>
      <c r="H222" s="263"/>
      <c r="I222" s="263"/>
      <c r="J222" s="263"/>
      <c r="K222" s="263"/>
      <c r="L222" s="263"/>
      <c r="M222" s="263"/>
      <c r="N222" s="263"/>
      <c r="O222" s="263"/>
      <c r="P222" s="263"/>
    </row>
    <row r="223" spans="1:16" x14ac:dyDescent="0.35">
      <c r="A223" s="226"/>
      <c r="B223" s="226"/>
      <c r="C223" s="226"/>
      <c r="E223" s="263"/>
      <c r="F223" s="263"/>
      <c r="G223" s="263"/>
      <c r="H223" s="263"/>
      <c r="I223" s="263"/>
      <c r="J223" s="263"/>
      <c r="K223" s="263"/>
      <c r="L223" s="263"/>
      <c r="M223" s="263"/>
      <c r="N223" s="263"/>
      <c r="O223" s="263"/>
      <c r="P223" s="263"/>
    </row>
    <row r="224" spans="1:16" x14ac:dyDescent="0.35">
      <c r="A224" s="226"/>
      <c r="B224" s="226"/>
      <c r="C224" s="226"/>
      <c r="E224" s="263"/>
      <c r="F224" s="263"/>
      <c r="G224" s="263"/>
      <c r="H224" s="263"/>
      <c r="I224" s="263"/>
      <c r="J224" s="263"/>
      <c r="K224" s="263"/>
      <c r="L224" s="263"/>
      <c r="M224" s="263"/>
      <c r="N224" s="263"/>
      <c r="O224" s="263"/>
      <c r="P224" s="263"/>
    </row>
    <row r="225" spans="1:16" x14ac:dyDescent="0.35">
      <c r="A225" s="226"/>
      <c r="B225" s="226"/>
      <c r="C225" s="226"/>
      <c r="E225" s="263"/>
      <c r="F225" s="263"/>
      <c r="G225" s="263"/>
      <c r="H225" s="263"/>
      <c r="I225" s="263"/>
      <c r="J225" s="263"/>
      <c r="K225" s="263"/>
      <c r="L225" s="263"/>
      <c r="M225" s="263"/>
      <c r="N225" s="263"/>
      <c r="O225" s="263"/>
      <c r="P225" s="263"/>
    </row>
    <row r="226" spans="1:16" x14ac:dyDescent="0.35">
      <c r="A226" s="226"/>
      <c r="B226" s="226"/>
      <c r="C226" s="226"/>
      <c r="E226" s="263"/>
      <c r="F226" s="263"/>
      <c r="G226" s="263"/>
      <c r="H226" s="263"/>
      <c r="I226" s="263"/>
      <c r="J226" s="263"/>
      <c r="K226" s="263"/>
      <c r="L226" s="263"/>
      <c r="M226" s="263"/>
      <c r="N226" s="263"/>
      <c r="O226" s="263"/>
      <c r="P226" s="263"/>
    </row>
    <row r="227" spans="1:16" x14ac:dyDescent="0.35">
      <c r="A227" s="226"/>
      <c r="B227" s="226"/>
      <c r="C227" s="226"/>
      <c r="E227" s="263"/>
      <c r="F227" s="263"/>
      <c r="G227" s="263"/>
      <c r="H227" s="263"/>
      <c r="I227" s="263"/>
      <c r="J227" s="263"/>
      <c r="K227" s="263"/>
      <c r="L227" s="263"/>
      <c r="M227" s="263"/>
      <c r="N227" s="263"/>
      <c r="O227" s="263"/>
      <c r="P227" s="263"/>
    </row>
    <row r="228" spans="1:16" x14ac:dyDescent="0.35">
      <c r="A228" s="226"/>
      <c r="B228" s="226"/>
      <c r="C228" s="226"/>
      <c r="E228" s="263"/>
      <c r="F228" s="263"/>
      <c r="G228" s="263"/>
      <c r="H228" s="263"/>
      <c r="I228" s="263"/>
      <c r="J228" s="263"/>
      <c r="K228" s="263"/>
      <c r="L228" s="263"/>
      <c r="M228" s="263"/>
      <c r="N228" s="263"/>
      <c r="O228" s="263"/>
      <c r="P228" s="263"/>
    </row>
    <row r="229" spans="1:16" x14ac:dyDescent="0.35">
      <c r="A229" s="226"/>
      <c r="B229" s="226"/>
      <c r="C229" s="226"/>
      <c r="E229" s="263"/>
      <c r="F229" s="263"/>
      <c r="G229" s="263"/>
      <c r="H229" s="263"/>
      <c r="I229" s="263"/>
      <c r="J229" s="263"/>
      <c r="K229" s="263"/>
      <c r="L229" s="263"/>
      <c r="M229" s="263"/>
      <c r="N229" s="263"/>
      <c r="O229" s="263"/>
      <c r="P229" s="263"/>
    </row>
    <row r="230" spans="1:16" x14ac:dyDescent="0.35">
      <c r="A230" s="226"/>
      <c r="B230" s="226"/>
      <c r="C230" s="226"/>
      <c r="E230" s="263"/>
      <c r="F230" s="263"/>
      <c r="G230" s="263"/>
      <c r="H230" s="263"/>
      <c r="I230" s="263"/>
      <c r="J230" s="263"/>
      <c r="K230" s="263"/>
      <c r="L230" s="263"/>
      <c r="M230" s="263"/>
      <c r="N230" s="263"/>
      <c r="O230" s="263"/>
      <c r="P230" s="263"/>
    </row>
    <row r="231" spans="1:16" x14ac:dyDescent="0.35">
      <c r="A231" s="226"/>
      <c r="B231" s="226"/>
      <c r="C231" s="226"/>
      <c r="E231" s="263"/>
      <c r="F231" s="263"/>
      <c r="G231" s="263"/>
      <c r="H231" s="263"/>
      <c r="I231" s="263"/>
      <c r="J231" s="263"/>
      <c r="K231" s="263"/>
      <c r="L231" s="263"/>
      <c r="M231" s="263"/>
      <c r="N231" s="263"/>
      <c r="O231" s="263"/>
      <c r="P231" s="263"/>
    </row>
    <row r="232" spans="1:16" x14ac:dyDescent="0.35">
      <c r="A232" s="226"/>
      <c r="B232" s="226"/>
      <c r="C232" s="226"/>
      <c r="E232" s="263"/>
      <c r="F232" s="263"/>
      <c r="G232" s="263"/>
      <c r="H232" s="263"/>
      <c r="I232" s="263"/>
      <c r="J232" s="263"/>
      <c r="K232" s="263"/>
      <c r="L232" s="263"/>
      <c r="M232" s="263"/>
      <c r="N232" s="263"/>
      <c r="O232" s="263"/>
      <c r="P232" s="263"/>
    </row>
    <row r="233" spans="1:16" x14ac:dyDescent="0.35">
      <c r="A233" s="226"/>
      <c r="B233" s="226"/>
      <c r="C233" s="226"/>
      <c r="E233" s="263"/>
      <c r="F233" s="263"/>
      <c r="G233" s="263"/>
      <c r="H233" s="263"/>
      <c r="I233" s="263"/>
      <c r="J233" s="263"/>
      <c r="K233" s="263"/>
      <c r="L233" s="263"/>
      <c r="M233" s="263"/>
      <c r="N233" s="263"/>
      <c r="O233" s="263"/>
      <c r="P233" s="263"/>
    </row>
    <row r="234" spans="1:16" x14ac:dyDescent="0.35">
      <c r="A234" s="226"/>
      <c r="B234" s="226"/>
      <c r="C234" s="226"/>
      <c r="E234" s="263"/>
      <c r="F234" s="263"/>
      <c r="G234" s="263"/>
      <c r="H234" s="263"/>
      <c r="I234" s="263"/>
      <c r="J234" s="263"/>
      <c r="K234" s="263"/>
      <c r="L234" s="263"/>
      <c r="M234" s="263"/>
      <c r="N234" s="263"/>
      <c r="O234" s="263"/>
      <c r="P234" s="263"/>
    </row>
    <row r="235" spans="1:16" x14ac:dyDescent="0.35">
      <c r="A235" s="226"/>
      <c r="B235" s="226"/>
      <c r="C235" s="226"/>
      <c r="E235" s="263"/>
      <c r="F235" s="263"/>
      <c r="G235" s="263"/>
      <c r="H235" s="263"/>
      <c r="I235" s="263"/>
      <c r="J235" s="263"/>
      <c r="K235" s="263"/>
      <c r="L235" s="263"/>
      <c r="M235" s="263"/>
      <c r="N235" s="263"/>
      <c r="O235" s="263"/>
      <c r="P235" s="263"/>
    </row>
    <row r="236" spans="1:16" x14ac:dyDescent="0.35">
      <c r="A236" s="226"/>
      <c r="B236" s="226"/>
      <c r="C236" s="226"/>
      <c r="E236" s="263"/>
      <c r="F236" s="263"/>
      <c r="G236" s="263"/>
      <c r="H236" s="263"/>
      <c r="I236" s="263"/>
      <c r="J236" s="263"/>
      <c r="K236" s="263"/>
      <c r="L236" s="263"/>
      <c r="M236" s="263"/>
      <c r="N236" s="263"/>
      <c r="O236" s="263"/>
      <c r="P236" s="263"/>
    </row>
    <row r="237" spans="1:16" x14ac:dyDescent="0.35">
      <c r="A237" s="226"/>
      <c r="B237" s="226"/>
      <c r="C237" s="226"/>
      <c r="E237" s="263"/>
      <c r="F237" s="263"/>
      <c r="G237" s="263"/>
      <c r="H237" s="263"/>
      <c r="I237" s="263"/>
      <c r="J237" s="263"/>
      <c r="K237" s="263"/>
      <c r="L237" s="263"/>
      <c r="M237" s="263"/>
      <c r="N237" s="263"/>
      <c r="O237" s="263"/>
      <c r="P237" s="263"/>
    </row>
    <row r="238" spans="1:16" x14ac:dyDescent="0.35">
      <c r="A238" s="226"/>
      <c r="B238" s="226"/>
      <c r="C238" s="226"/>
      <c r="E238" s="263"/>
      <c r="F238" s="263"/>
      <c r="G238" s="263"/>
      <c r="H238" s="263"/>
      <c r="I238" s="263"/>
      <c r="J238" s="263"/>
      <c r="K238" s="263"/>
      <c r="L238" s="263"/>
      <c r="M238" s="263"/>
      <c r="N238" s="263"/>
      <c r="O238" s="263"/>
      <c r="P238" s="263"/>
    </row>
    <row r="239" spans="1:16" x14ac:dyDescent="0.35">
      <c r="A239" s="226"/>
      <c r="B239" s="226"/>
      <c r="C239" s="226"/>
      <c r="E239" s="263"/>
      <c r="F239" s="263"/>
      <c r="G239" s="263"/>
      <c r="H239" s="263"/>
      <c r="I239" s="263"/>
      <c r="J239" s="263"/>
      <c r="K239" s="263"/>
      <c r="L239" s="263"/>
      <c r="M239" s="263"/>
      <c r="N239" s="263"/>
      <c r="O239" s="263"/>
      <c r="P239" s="263"/>
    </row>
    <row r="240" spans="1:16" x14ac:dyDescent="0.35">
      <c r="A240" s="226"/>
      <c r="B240" s="226"/>
      <c r="C240" s="226"/>
      <c r="E240" s="263"/>
      <c r="F240" s="263"/>
      <c r="G240" s="263"/>
      <c r="H240" s="263"/>
      <c r="I240" s="263"/>
      <c r="J240" s="263"/>
      <c r="K240" s="263"/>
      <c r="L240" s="263"/>
      <c r="M240" s="263"/>
      <c r="N240" s="263"/>
      <c r="O240" s="263"/>
      <c r="P240" s="263"/>
    </row>
    <row r="241" spans="1:16" x14ac:dyDescent="0.35">
      <c r="A241" s="226"/>
      <c r="B241" s="226"/>
      <c r="C241" s="226"/>
      <c r="E241" s="263"/>
      <c r="F241" s="263"/>
      <c r="G241" s="263"/>
      <c r="H241" s="263"/>
      <c r="I241" s="263"/>
      <c r="J241" s="263"/>
      <c r="K241" s="263"/>
      <c r="L241" s="263"/>
      <c r="M241" s="263"/>
      <c r="N241" s="263"/>
      <c r="O241" s="263"/>
      <c r="P241" s="263"/>
    </row>
    <row r="242" spans="1:16" x14ac:dyDescent="0.35">
      <c r="A242" s="226"/>
      <c r="B242" s="226"/>
      <c r="C242" s="226"/>
      <c r="E242" s="263"/>
      <c r="F242" s="263"/>
      <c r="G242" s="263"/>
      <c r="H242" s="263"/>
      <c r="I242" s="263"/>
      <c r="J242" s="263"/>
      <c r="K242" s="263"/>
      <c r="L242" s="263"/>
      <c r="M242" s="263"/>
      <c r="N242" s="263"/>
      <c r="O242" s="263"/>
      <c r="P242" s="263"/>
    </row>
    <row r="243" spans="1:16" x14ac:dyDescent="0.35">
      <c r="A243" s="226"/>
      <c r="B243" s="226"/>
      <c r="C243" s="226"/>
      <c r="E243" s="263"/>
      <c r="F243" s="263"/>
      <c r="G243" s="263"/>
      <c r="H243" s="263"/>
      <c r="I243" s="263"/>
      <c r="J243" s="263"/>
      <c r="K243" s="263"/>
      <c r="L243" s="263"/>
      <c r="M243" s="263"/>
      <c r="N243" s="263"/>
      <c r="O243" s="263"/>
      <c r="P243" s="263"/>
    </row>
    <row r="244" spans="1:16" x14ac:dyDescent="0.35">
      <c r="A244" s="226"/>
      <c r="B244" s="226"/>
      <c r="C244" s="226"/>
      <c r="E244" s="263"/>
      <c r="F244" s="263"/>
      <c r="G244" s="263"/>
      <c r="H244" s="263"/>
      <c r="I244" s="263"/>
      <c r="J244" s="263"/>
      <c r="K244" s="263"/>
      <c r="L244" s="263"/>
      <c r="M244" s="263"/>
      <c r="N244" s="263"/>
      <c r="O244" s="263"/>
      <c r="P244" s="263"/>
    </row>
    <row r="245" spans="1:16" x14ac:dyDescent="0.35">
      <c r="A245" s="226"/>
      <c r="B245" s="226"/>
      <c r="C245" s="226"/>
      <c r="E245" s="263"/>
      <c r="F245" s="263"/>
      <c r="G245" s="263"/>
      <c r="H245" s="263"/>
      <c r="I245" s="263"/>
      <c r="J245" s="263"/>
      <c r="K245" s="263"/>
      <c r="L245" s="263"/>
      <c r="M245" s="263"/>
      <c r="N245" s="263"/>
      <c r="O245" s="263"/>
      <c r="P245" s="263"/>
    </row>
    <row r="246" spans="1:16" x14ac:dyDescent="0.35">
      <c r="A246" s="226"/>
      <c r="B246" s="226"/>
      <c r="C246" s="226"/>
      <c r="E246" s="263"/>
      <c r="F246" s="263"/>
      <c r="G246" s="263"/>
      <c r="H246" s="263"/>
      <c r="I246" s="263"/>
      <c r="J246" s="263"/>
      <c r="K246" s="263"/>
      <c r="L246" s="263"/>
      <c r="M246" s="263"/>
      <c r="N246" s="263"/>
      <c r="O246" s="263"/>
      <c r="P246" s="263"/>
    </row>
    <row r="247" spans="1:16" x14ac:dyDescent="0.35">
      <c r="A247" s="226"/>
      <c r="B247" s="226"/>
      <c r="C247" s="226"/>
      <c r="E247" s="263"/>
      <c r="F247" s="263"/>
      <c r="G247" s="263"/>
      <c r="H247" s="263"/>
      <c r="I247" s="263"/>
      <c r="J247" s="263"/>
      <c r="K247" s="263"/>
      <c r="L247" s="263"/>
      <c r="M247" s="263"/>
      <c r="N247" s="263"/>
      <c r="O247" s="263"/>
      <c r="P247" s="263"/>
    </row>
    <row r="248" spans="1:16" x14ac:dyDescent="0.35">
      <c r="A248" s="226"/>
      <c r="B248" s="226"/>
      <c r="C248" s="226"/>
      <c r="E248" s="263"/>
      <c r="F248" s="263"/>
      <c r="G248" s="263"/>
      <c r="H248" s="263"/>
      <c r="I248" s="263"/>
      <c r="J248" s="263"/>
      <c r="K248" s="263"/>
      <c r="L248" s="263"/>
      <c r="M248" s="263"/>
      <c r="N248" s="263"/>
      <c r="O248" s="263"/>
      <c r="P248" s="263"/>
    </row>
    <row r="249" spans="1:16" x14ac:dyDescent="0.35">
      <c r="A249" s="226"/>
      <c r="B249" s="226"/>
      <c r="C249" s="226"/>
      <c r="E249" s="263"/>
      <c r="F249" s="263"/>
      <c r="G249" s="263"/>
      <c r="H249" s="263"/>
      <c r="I249" s="263"/>
      <c r="J249" s="263"/>
      <c r="K249" s="263"/>
      <c r="L249" s="263"/>
      <c r="M249" s="263"/>
      <c r="N249" s="263"/>
      <c r="O249" s="263"/>
      <c r="P249" s="263"/>
    </row>
    <row r="250" spans="1:16" x14ac:dyDescent="0.35">
      <c r="A250" s="226"/>
      <c r="B250" s="226"/>
      <c r="C250" s="226"/>
      <c r="E250" s="263"/>
      <c r="F250" s="263"/>
      <c r="G250" s="263"/>
      <c r="H250" s="263"/>
      <c r="I250" s="263"/>
      <c r="J250" s="263"/>
      <c r="K250" s="263"/>
      <c r="L250" s="263"/>
      <c r="M250" s="263"/>
      <c r="N250" s="263"/>
      <c r="O250" s="263"/>
      <c r="P250" s="263"/>
    </row>
    <row r="251" spans="1:16" x14ac:dyDescent="0.35">
      <c r="A251" s="226"/>
      <c r="B251" s="226"/>
      <c r="C251" s="226"/>
      <c r="E251" s="263"/>
      <c r="F251" s="263"/>
      <c r="G251" s="263"/>
      <c r="H251" s="263"/>
      <c r="I251" s="263"/>
      <c r="J251" s="263"/>
      <c r="K251" s="263"/>
      <c r="L251" s="263"/>
      <c r="M251" s="263"/>
      <c r="N251" s="263"/>
      <c r="O251" s="263"/>
      <c r="P251" s="263"/>
    </row>
    <row r="252" spans="1:16" x14ac:dyDescent="0.35">
      <c r="A252" s="226"/>
      <c r="B252" s="226"/>
      <c r="C252" s="226"/>
      <c r="E252" s="263"/>
      <c r="F252" s="263"/>
      <c r="G252" s="263"/>
      <c r="H252" s="263"/>
      <c r="I252" s="263"/>
      <c r="J252" s="263"/>
      <c r="K252" s="263"/>
      <c r="L252" s="263"/>
      <c r="M252" s="263"/>
      <c r="N252" s="263"/>
      <c r="O252" s="263"/>
      <c r="P252" s="263"/>
    </row>
    <row r="253" spans="1:16" x14ac:dyDescent="0.35">
      <c r="A253" s="226"/>
      <c r="B253" s="226"/>
      <c r="C253" s="226"/>
      <c r="E253" s="263"/>
      <c r="F253" s="263"/>
      <c r="G253" s="263"/>
      <c r="H253" s="263"/>
      <c r="I253" s="263"/>
      <c r="J253" s="263"/>
      <c r="K253" s="263"/>
      <c r="L253" s="263"/>
      <c r="M253" s="263"/>
      <c r="N253" s="263"/>
      <c r="O253" s="263"/>
      <c r="P253" s="263"/>
    </row>
    <row r="254" spans="1:16" x14ac:dyDescent="0.35">
      <c r="A254" s="226"/>
      <c r="B254" s="226"/>
      <c r="C254" s="226"/>
      <c r="E254" s="263"/>
      <c r="F254" s="263"/>
      <c r="G254" s="263"/>
      <c r="H254" s="263"/>
      <c r="I254" s="263"/>
      <c r="J254" s="263"/>
      <c r="K254" s="263"/>
      <c r="L254" s="263"/>
      <c r="M254" s="263"/>
      <c r="N254" s="263"/>
      <c r="O254" s="263"/>
      <c r="P254" s="263"/>
    </row>
    <row r="255" spans="1:16" x14ac:dyDescent="0.35">
      <c r="A255" s="226"/>
      <c r="B255" s="226"/>
      <c r="C255" s="226"/>
      <c r="E255" s="263"/>
      <c r="F255" s="263"/>
      <c r="G255" s="263"/>
      <c r="H255" s="263"/>
      <c r="I255" s="263"/>
      <c r="J255" s="263"/>
      <c r="K255" s="263"/>
      <c r="L255" s="263"/>
      <c r="M255" s="263"/>
      <c r="N255" s="263"/>
      <c r="O255" s="263"/>
      <c r="P255" s="263"/>
    </row>
    <row r="256" spans="1:16" x14ac:dyDescent="0.35">
      <c r="A256" s="226"/>
      <c r="B256" s="226"/>
      <c r="C256" s="226"/>
      <c r="E256" s="263"/>
      <c r="F256" s="263"/>
      <c r="G256" s="263"/>
      <c r="H256" s="263"/>
      <c r="I256" s="263"/>
      <c r="J256" s="263"/>
      <c r="K256" s="263"/>
      <c r="L256" s="263"/>
      <c r="M256" s="263"/>
      <c r="N256" s="263"/>
      <c r="O256" s="263"/>
      <c r="P256" s="263"/>
    </row>
    <row r="257" spans="1:16" x14ac:dyDescent="0.35">
      <c r="A257" s="226"/>
      <c r="B257" s="226"/>
      <c r="C257" s="226"/>
      <c r="E257" s="263"/>
      <c r="F257" s="263"/>
      <c r="G257" s="263"/>
      <c r="H257" s="263"/>
      <c r="I257" s="263"/>
      <c r="J257" s="263"/>
      <c r="K257" s="263"/>
      <c r="L257" s="263"/>
      <c r="M257" s="263"/>
      <c r="N257" s="263"/>
      <c r="O257" s="263"/>
      <c r="P257" s="263"/>
    </row>
    <row r="258" spans="1:16" x14ac:dyDescent="0.35">
      <c r="A258" s="226"/>
      <c r="B258" s="226"/>
      <c r="C258" s="226"/>
      <c r="E258" s="263"/>
      <c r="F258" s="263"/>
      <c r="G258" s="263"/>
      <c r="H258" s="263"/>
      <c r="I258" s="263"/>
      <c r="J258" s="263"/>
      <c r="K258" s="263"/>
      <c r="L258" s="263"/>
      <c r="M258" s="263"/>
      <c r="N258" s="263"/>
      <c r="O258" s="263"/>
      <c r="P258" s="263"/>
    </row>
    <row r="259" spans="1:16" x14ac:dyDescent="0.35">
      <c r="A259" s="226"/>
      <c r="B259" s="226"/>
      <c r="C259" s="226"/>
      <c r="E259" s="263"/>
      <c r="F259" s="263"/>
      <c r="G259" s="263"/>
      <c r="H259" s="263"/>
      <c r="I259" s="263"/>
      <c r="J259" s="263"/>
      <c r="K259" s="263"/>
      <c r="L259" s="263"/>
      <c r="M259" s="263"/>
      <c r="N259" s="263"/>
      <c r="O259" s="263"/>
      <c r="P259" s="263"/>
    </row>
    <row r="260" spans="1:16" x14ac:dyDescent="0.35">
      <c r="A260" s="226"/>
      <c r="B260" s="226"/>
      <c r="C260" s="226"/>
      <c r="E260" s="263"/>
      <c r="F260" s="263"/>
      <c r="G260" s="263"/>
      <c r="H260" s="263"/>
      <c r="I260" s="263"/>
      <c r="J260" s="263"/>
      <c r="K260" s="263"/>
      <c r="L260" s="263"/>
      <c r="M260" s="263"/>
      <c r="N260" s="263"/>
      <c r="O260" s="263"/>
      <c r="P260" s="263"/>
    </row>
    <row r="261" spans="1:16" x14ac:dyDescent="0.35">
      <c r="A261" s="226"/>
      <c r="B261" s="226"/>
      <c r="C261" s="226"/>
      <c r="E261" s="263"/>
      <c r="F261" s="263"/>
      <c r="G261" s="263"/>
      <c r="H261" s="263"/>
      <c r="I261" s="263"/>
      <c r="J261" s="263"/>
      <c r="K261" s="263"/>
      <c r="L261" s="263"/>
      <c r="M261" s="263"/>
      <c r="N261" s="263"/>
      <c r="O261" s="263"/>
      <c r="P261" s="263"/>
    </row>
    <row r="262" spans="1:16" x14ac:dyDescent="0.35">
      <c r="A262" s="226"/>
      <c r="B262" s="226"/>
      <c r="C262" s="226"/>
      <c r="E262" s="263"/>
      <c r="F262" s="263"/>
      <c r="G262" s="263"/>
      <c r="H262" s="263"/>
      <c r="I262" s="263"/>
      <c r="J262" s="263"/>
      <c r="K262" s="263"/>
      <c r="L262" s="263"/>
      <c r="M262" s="263"/>
      <c r="N262" s="263"/>
      <c r="O262" s="263"/>
      <c r="P262" s="263"/>
    </row>
    <row r="263" spans="1:16" x14ac:dyDescent="0.35">
      <c r="A263" s="226"/>
      <c r="B263" s="226"/>
      <c r="C263" s="226"/>
      <c r="E263" s="263"/>
      <c r="F263" s="263"/>
      <c r="G263" s="263"/>
      <c r="H263" s="263"/>
      <c r="I263" s="263"/>
      <c r="J263" s="263"/>
      <c r="K263" s="263"/>
      <c r="L263" s="263"/>
      <c r="M263" s="263"/>
      <c r="N263" s="263"/>
      <c r="O263" s="263"/>
      <c r="P263" s="263"/>
    </row>
    <row r="264" spans="1:16" x14ac:dyDescent="0.35">
      <c r="A264" s="226"/>
      <c r="B264" s="226"/>
      <c r="C264" s="226"/>
      <c r="E264" s="263"/>
      <c r="F264" s="263"/>
      <c r="G264" s="263"/>
      <c r="H264" s="263"/>
      <c r="I264" s="263"/>
      <c r="J264" s="263"/>
      <c r="K264" s="263"/>
      <c r="L264" s="263"/>
      <c r="M264" s="263"/>
      <c r="N264" s="263"/>
      <c r="O264" s="263"/>
      <c r="P264" s="263"/>
    </row>
    <row r="265" spans="1:16" x14ac:dyDescent="0.35">
      <c r="A265" s="226"/>
      <c r="B265" s="226"/>
      <c r="C265" s="226"/>
      <c r="E265" s="263"/>
      <c r="F265" s="263"/>
      <c r="G265" s="263"/>
      <c r="H265" s="263"/>
      <c r="I265" s="263"/>
      <c r="J265" s="263"/>
      <c r="K265" s="263"/>
      <c r="L265" s="263"/>
      <c r="M265" s="263"/>
      <c r="N265" s="263"/>
      <c r="O265" s="263"/>
      <c r="P265" s="263"/>
    </row>
    <row r="266" spans="1:16" x14ac:dyDescent="0.35">
      <c r="A266" s="226"/>
      <c r="B266" s="226"/>
      <c r="C266" s="226"/>
      <c r="E266" s="263"/>
      <c r="F266" s="263"/>
      <c r="G266" s="263"/>
      <c r="H266" s="263"/>
      <c r="I266" s="263"/>
      <c r="J266" s="263"/>
      <c r="K266" s="263"/>
      <c r="L266" s="263"/>
      <c r="M266" s="263"/>
      <c r="N266" s="263"/>
      <c r="O266" s="263"/>
      <c r="P266" s="263"/>
    </row>
    <row r="267" spans="1:16" x14ac:dyDescent="0.35">
      <c r="A267" s="226"/>
      <c r="B267" s="226"/>
      <c r="C267" s="226"/>
      <c r="E267" s="263"/>
      <c r="F267" s="263"/>
      <c r="G267" s="263"/>
      <c r="H267" s="263"/>
      <c r="I267" s="263"/>
      <c r="J267" s="263"/>
      <c r="K267" s="263"/>
      <c r="L267" s="263"/>
      <c r="M267" s="263"/>
      <c r="N267" s="263"/>
      <c r="O267" s="263"/>
      <c r="P267" s="263"/>
    </row>
    <row r="268" spans="1:16" x14ac:dyDescent="0.35">
      <c r="A268" s="226"/>
      <c r="B268" s="226"/>
      <c r="C268" s="226"/>
      <c r="E268" s="263"/>
      <c r="F268" s="263"/>
      <c r="G268" s="263"/>
      <c r="H268" s="263"/>
      <c r="I268" s="263"/>
      <c r="J268" s="263"/>
      <c r="K268" s="263"/>
      <c r="L268" s="263"/>
      <c r="M268" s="263"/>
      <c r="N268" s="263"/>
      <c r="O268" s="263"/>
      <c r="P268" s="263"/>
    </row>
    <row r="269" spans="1:16" x14ac:dyDescent="0.35">
      <c r="A269" s="226"/>
      <c r="B269" s="226"/>
      <c r="C269" s="226"/>
      <c r="E269" s="263"/>
      <c r="F269" s="263"/>
      <c r="G269" s="263"/>
      <c r="H269" s="263"/>
      <c r="I269" s="263"/>
      <c r="J269" s="263"/>
      <c r="K269" s="263"/>
      <c r="L269" s="263"/>
      <c r="M269" s="263"/>
      <c r="N269" s="263"/>
      <c r="O269" s="263"/>
      <c r="P269" s="263"/>
    </row>
    <row r="270" spans="1:16" x14ac:dyDescent="0.35">
      <c r="A270" s="226"/>
      <c r="B270" s="226"/>
      <c r="C270" s="226"/>
      <c r="E270" s="263"/>
      <c r="F270" s="263"/>
      <c r="G270" s="263"/>
      <c r="H270" s="263"/>
      <c r="I270" s="263"/>
      <c r="J270" s="263"/>
      <c r="K270" s="263"/>
      <c r="L270" s="263"/>
      <c r="M270" s="263"/>
      <c r="N270" s="263"/>
      <c r="O270" s="263"/>
      <c r="P270" s="263"/>
    </row>
    <row r="271" spans="1:16" x14ac:dyDescent="0.35">
      <c r="A271" s="226"/>
      <c r="B271" s="226"/>
      <c r="C271" s="226"/>
      <c r="E271" s="263"/>
      <c r="F271" s="263"/>
      <c r="G271" s="263"/>
      <c r="H271" s="263"/>
      <c r="I271" s="263"/>
      <c r="J271" s="263"/>
      <c r="K271" s="263"/>
      <c r="L271" s="263"/>
      <c r="M271" s="263"/>
      <c r="N271" s="263"/>
      <c r="O271" s="263"/>
      <c r="P271" s="263"/>
    </row>
    <row r="272" spans="1:16" x14ac:dyDescent="0.35">
      <c r="A272" s="226"/>
      <c r="B272" s="226"/>
      <c r="C272" s="226"/>
      <c r="E272" s="263"/>
      <c r="F272" s="263"/>
      <c r="G272" s="263"/>
      <c r="H272" s="263"/>
      <c r="I272" s="263"/>
      <c r="J272" s="263"/>
      <c r="K272" s="263"/>
      <c r="L272" s="263"/>
      <c r="M272" s="263"/>
      <c r="N272" s="263"/>
      <c r="O272" s="263"/>
      <c r="P272" s="263"/>
    </row>
    <row r="273" spans="1:16" x14ac:dyDescent="0.35">
      <c r="A273" s="226"/>
      <c r="B273" s="226"/>
      <c r="C273" s="226"/>
      <c r="E273" s="263"/>
      <c r="F273" s="263"/>
      <c r="G273" s="263"/>
      <c r="H273" s="263"/>
      <c r="I273" s="263"/>
      <c r="J273" s="263"/>
      <c r="K273" s="263"/>
      <c r="L273" s="263"/>
      <c r="M273" s="263"/>
      <c r="N273" s="263"/>
      <c r="O273" s="263"/>
      <c r="P273" s="263"/>
    </row>
    <row r="274" spans="1:16" x14ac:dyDescent="0.35">
      <c r="A274" s="226"/>
      <c r="B274" s="226"/>
      <c r="C274" s="226"/>
      <c r="E274" s="263"/>
      <c r="F274" s="263"/>
      <c r="G274" s="263"/>
      <c r="H274" s="263"/>
      <c r="I274" s="263"/>
      <c r="J274" s="263"/>
      <c r="K274" s="263"/>
      <c r="L274" s="263"/>
      <c r="M274" s="263"/>
      <c r="N274" s="263"/>
      <c r="O274" s="263"/>
      <c r="P274" s="263"/>
    </row>
    <row r="275" spans="1:16" x14ac:dyDescent="0.35">
      <c r="A275" s="226"/>
      <c r="B275" s="226"/>
      <c r="C275" s="226"/>
      <c r="E275" s="263"/>
      <c r="F275" s="263"/>
      <c r="G275" s="263"/>
      <c r="H275" s="263"/>
      <c r="I275" s="263"/>
      <c r="J275" s="263"/>
      <c r="K275" s="263"/>
      <c r="L275" s="263"/>
      <c r="M275" s="263"/>
      <c r="N275" s="263"/>
      <c r="O275" s="263"/>
      <c r="P275" s="263"/>
    </row>
    <row r="276" spans="1:16" x14ac:dyDescent="0.35">
      <c r="A276" s="226"/>
      <c r="B276" s="226"/>
      <c r="C276" s="226"/>
    </row>
    <row r="277" spans="1:16" x14ac:dyDescent="0.35">
      <c r="A277" s="226"/>
      <c r="B277" s="226"/>
      <c r="C277" s="226"/>
    </row>
    <row r="278" spans="1:16" x14ac:dyDescent="0.35">
      <c r="A278" s="226"/>
      <c r="B278" s="226"/>
      <c r="C278" s="226"/>
    </row>
    <row r="279" spans="1:16" x14ac:dyDescent="0.35">
      <c r="A279" s="226"/>
      <c r="B279" s="226"/>
      <c r="C279" s="226"/>
    </row>
    <row r="280" spans="1:16" x14ac:dyDescent="0.35">
      <c r="A280" s="226"/>
      <c r="B280" s="226"/>
      <c r="C280" s="226"/>
    </row>
    <row r="281" spans="1:16" x14ac:dyDescent="0.35">
      <c r="A281" s="226"/>
      <c r="B281" s="226"/>
      <c r="C281" s="226"/>
    </row>
    <row r="282" spans="1:16" x14ac:dyDescent="0.35">
      <c r="A282" s="226"/>
      <c r="B282" s="226"/>
      <c r="C282" s="226"/>
    </row>
    <row r="283" spans="1:16" x14ac:dyDescent="0.35">
      <c r="A283" s="226"/>
      <c r="B283" s="226"/>
      <c r="C283" s="226"/>
    </row>
    <row r="284" spans="1:16" x14ac:dyDescent="0.35">
      <c r="A284" s="226"/>
      <c r="B284" s="226"/>
      <c r="C284" s="226"/>
    </row>
    <row r="285" spans="1:16" x14ac:dyDescent="0.35">
      <c r="A285" s="226"/>
      <c r="B285" s="226"/>
      <c r="C285" s="226"/>
    </row>
    <row r="286" spans="1:16" x14ac:dyDescent="0.35">
      <c r="A286" s="226"/>
      <c r="B286" s="226"/>
      <c r="C286" s="226"/>
    </row>
    <row r="287" spans="1:16" x14ac:dyDescent="0.35">
      <c r="A287" s="226"/>
      <c r="B287" s="226"/>
      <c r="C287" s="226"/>
    </row>
    <row r="288" spans="1:16" x14ac:dyDescent="0.35">
      <c r="A288" s="226"/>
      <c r="B288" s="226"/>
      <c r="C288" s="226"/>
    </row>
    <row r="289" spans="1:3" x14ac:dyDescent="0.35">
      <c r="A289" s="226"/>
      <c r="B289" s="226"/>
      <c r="C289" s="226"/>
    </row>
    <row r="290" spans="1:3" x14ac:dyDescent="0.35">
      <c r="A290" s="226"/>
      <c r="B290" s="226"/>
      <c r="C290" s="226"/>
    </row>
    <row r="291" spans="1:3" x14ac:dyDescent="0.35">
      <c r="A291" s="226"/>
      <c r="B291" s="226"/>
      <c r="C291" s="226"/>
    </row>
    <row r="292" spans="1:3" x14ac:dyDescent="0.35">
      <c r="A292" s="226"/>
      <c r="B292" s="226"/>
      <c r="C292" s="226"/>
    </row>
    <row r="293" spans="1:3" x14ac:dyDescent="0.35">
      <c r="A293" s="226"/>
      <c r="B293" s="226"/>
      <c r="C293" s="226"/>
    </row>
    <row r="294" spans="1:3" x14ac:dyDescent="0.35">
      <c r="A294" s="226"/>
      <c r="B294" s="226"/>
      <c r="C294" s="226"/>
    </row>
    <row r="295" spans="1:3" x14ac:dyDescent="0.35">
      <c r="A295" s="226"/>
      <c r="B295" s="226"/>
      <c r="C295" s="226"/>
    </row>
    <row r="296" spans="1:3" x14ac:dyDescent="0.35">
      <c r="A296" s="226"/>
      <c r="B296" s="226"/>
      <c r="C296" s="226"/>
    </row>
    <row r="297" spans="1:3" x14ac:dyDescent="0.35">
      <c r="A297" s="226"/>
      <c r="B297" s="226"/>
      <c r="C297" s="226"/>
    </row>
    <row r="298" spans="1:3" x14ac:dyDescent="0.35">
      <c r="A298" s="226"/>
      <c r="B298" s="226"/>
      <c r="C298" s="226"/>
    </row>
    <row r="299" spans="1:3" x14ac:dyDescent="0.35">
      <c r="A299" s="226"/>
      <c r="B299" s="226"/>
      <c r="C299" s="226"/>
    </row>
    <row r="300" spans="1:3" x14ac:dyDescent="0.35">
      <c r="A300" s="226"/>
      <c r="B300" s="226"/>
      <c r="C300" s="226"/>
    </row>
    <row r="301" spans="1:3" x14ac:dyDescent="0.35">
      <c r="A301" s="226"/>
      <c r="B301" s="226"/>
      <c r="C301" s="226"/>
    </row>
    <row r="302" spans="1:3" x14ac:dyDescent="0.35">
      <c r="A302" s="226"/>
      <c r="B302" s="226"/>
      <c r="C302" s="226"/>
    </row>
    <row r="303" spans="1:3" x14ac:dyDescent="0.35">
      <c r="A303" s="226"/>
      <c r="B303" s="226"/>
      <c r="C303" s="226"/>
    </row>
    <row r="304" spans="1:3" x14ac:dyDescent="0.35">
      <c r="A304" s="226"/>
      <c r="B304" s="226"/>
      <c r="C304" s="226"/>
    </row>
    <row r="305" spans="1:3" x14ac:dyDescent="0.35">
      <c r="A305" s="226"/>
      <c r="B305" s="226"/>
      <c r="C305" s="226"/>
    </row>
    <row r="306" spans="1:3" x14ac:dyDescent="0.35">
      <c r="A306" s="226"/>
      <c r="B306" s="226"/>
      <c r="C306" s="226"/>
    </row>
    <row r="307" spans="1:3" x14ac:dyDescent="0.35">
      <c r="A307" s="226"/>
      <c r="B307" s="226"/>
      <c r="C307" s="226"/>
    </row>
    <row r="308" spans="1:3" x14ac:dyDescent="0.35">
      <c r="A308" s="226"/>
      <c r="B308" s="226"/>
      <c r="C308" s="226"/>
    </row>
    <row r="309" spans="1:3" x14ac:dyDescent="0.35">
      <c r="A309" s="226"/>
      <c r="B309" s="226"/>
      <c r="C309" s="226"/>
    </row>
    <row r="310" spans="1:3" x14ac:dyDescent="0.35">
      <c r="A310" s="226"/>
      <c r="B310" s="226"/>
      <c r="C310" s="226"/>
    </row>
    <row r="311" spans="1:3" x14ac:dyDescent="0.35">
      <c r="A311" s="226"/>
      <c r="B311" s="226"/>
      <c r="C311" s="226"/>
    </row>
    <row r="312" spans="1:3" x14ac:dyDescent="0.35">
      <c r="A312" s="226"/>
      <c r="B312" s="226"/>
      <c r="C312" s="226"/>
    </row>
    <row r="313" spans="1:3" x14ac:dyDescent="0.35">
      <c r="A313" s="226"/>
      <c r="B313" s="226"/>
      <c r="C313" s="226"/>
    </row>
    <row r="314" spans="1:3" x14ac:dyDescent="0.35">
      <c r="A314" s="226"/>
      <c r="B314" s="226"/>
      <c r="C314" s="226"/>
    </row>
    <row r="315" spans="1:3" x14ac:dyDescent="0.35">
      <c r="A315" s="226"/>
      <c r="B315" s="226"/>
      <c r="C315" s="226"/>
    </row>
    <row r="316" spans="1:3" x14ac:dyDescent="0.35">
      <c r="A316" s="226"/>
      <c r="B316" s="226"/>
      <c r="C316" s="226"/>
    </row>
    <row r="317" spans="1:3" x14ac:dyDescent="0.35">
      <c r="A317" s="226"/>
      <c r="B317" s="226"/>
      <c r="C317" s="226"/>
    </row>
    <row r="318" spans="1:3" x14ac:dyDescent="0.35">
      <c r="A318" s="226"/>
      <c r="B318" s="226"/>
      <c r="C318" s="226"/>
    </row>
    <row r="319" spans="1:3" x14ac:dyDescent="0.35">
      <c r="A319" s="226"/>
      <c r="B319" s="226"/>
      <c r="C319" s="226"/>
    </row>
    <row r="320" spans="1:3" x14ac:dyDescent="0.35">
      <c r="A320" s="226"/>
      <c r="B320" s="226"/>
      <c r="C320" s="226"/>
    </row>
    <row r="321" spans="1:3" x14ac:dyDescent="0.35">
      <c r="A321" s="226"/>
      <c r="B321" s="226"/>
      <c r="C321" s="226"/>
    </row>
    <row r="322" spans="1:3" x14ac:dyDescent="0.35">
      <c r="A322" s="226"/>
      <c r="B322" s="226"/>
      <c r="C322" s="226"/>
    </row>
    <row r="323" spans="1:3" x14ac:dyDescent="0.35">
      <c r="A323" s="226"/>
      <c r="B323" s="226"/>
      <c r="C323" s="226"/>
    </row>
    <row r="324" spans="1:3" x14ac:dyDescent="0.35">
      <c r="A324" s="226"/>
      <c r="B324" s="226"/>
      <c r="C324" s="226"/>
    </row>
    <row r="325" spans="1:3" x14ac:dyDescent="0.35">
      <c r="A325" s="226"/>
      <c r="B325" s="226"/>
      <c r="C325" s="226"/>
    </row>
    <row r="326" spans="1:3" x14ac:dyDescent="0.35">
      <c r="A326" s="226"/>
      <c r="B326" s="226"/>
      <c r="C326" s="226"/>
    </row>
    <row r="327" spans="1:3" x14ac:dyDescent="0.35">
      <c r="A327" s="226"/>
      <c r="B327" s="226"/>
      <c r="C327" s="226"/>
    </row>
    <row r="328" spans="1:3" x14ac:dyDescent="0.35">
      <c r="A328" s="226"/>
      <c r="B328" s="226"/>
      <c r="C328" s="226"/>
    </row>
    <row r="329" spans="1:3" x14ac:dyDescent="0.35">
      <c r="A329" s="226"/>
      <c r="B329" s="226"/>
      <c r="C329" s="226"/>
    </row>
    <row r="330" spans="1:3" x14ac:dyDescent="0.35">
      <c r="A330" s="226"/>
      <c r="B330" s="226"/>
      <c r="C330" s="226"/>
    </row>
    <row r="331" spans="1:3" x14ac:dyDescent="0.35">
      <c r="A331" s="226"/>
      <c r="B331" s="226"/>
      <c r="C331" s="226"/>
    </row>
    <row r="332" spans="1:3" x14ac:dyDescent="0.35">
      <c r="A332" s="226"/>
      <c r="B332" s="226"/>
      <c r="C332" s="226"/>
    </row>
    <row r="333" spans="1:3" x14ac:dyDescent="0.35">
      <c r="A333" s="226"/>
      <c r="B333" s="226"/>
      <c r="C333" s="226"/>
    </row>
    <row r="334" spans="1:3" x14ac:dyDescent="0.35">
      <c r="A334" s="226"/>
      <c r="B334" s="226"/>
      <c r="C334" s="226"/>
    </row>
    <row r="335" spans="1:3" x14ac:dyDescent="0.35">
      <c r="A335" s="226"/>
      <c r="B335" s="226"/>
      <c r="C335" s="226"/>
    </row>
    <row r="336" spans="1:3" x14ac:dyDescent="0.35">
      <c r="A336" s="226"/>
      <c r="B336" s="226"/>
      <c r="C336" s="226"/>
    </row>
    <row r="337" spans="1:3" x14ac:dyDescent="0.35">
      <c r="A337" s="226"/>
      <c r="B337" s="226"/>
      <c r="C337" s="226"/>
    </row>
    <row r="338" spans="1:3" x14ac:dyDescent="0.35">
      <c r="A338" s="226"/>
      <c r="B338" s="226"/>
      <c r="C338" s="226"/>
    </row>
    <row r="339" spans="1:3" x14ac:dyDescent="0.35">
      <c r="A339" s="226"/>
      <c r="B339" s="226"/>
      <c r="C339" s="226"/>
    </row>
    <row r="340" spans="1:3" x14ac:dyDescent="0.35">
      <c r="A340" s="226"/>
      <c r="B340" s="226"/>
      <c r="C340" s="226"/>
    </row>
    <row r="341" spans="1:3" x14ac:dyDescent="0.35">
      <c r="A341" s="226"/>
      <c r="B341" s="226"/>
      <c r="C341" s="226"/>
    </row>
    <row r="342" spans="1:3" x14ac:dyDescent="0.35">
      <c r="A342" s="226"/>
      <c r="B342" s="226"/>
      <c r="C342" s="226"/>
    </row>
    <row r="343" spans="1:3" x14ac:dyDescent="0.35">
      <c r="A343" s="226"/>
      <c r="B343" s="226"/>
      <c r="C343" s="226"/>
    </row>
    <row r="344" spans="1:3" x14ac:dyDescent="0.35">
      <c r="A344" s="226"/>
      <c r="B344" s="226"/>
      <c r="C344" s="226"/>
    </row>
    <row r="345" spans="1:3" x14ac:dyDescent="0.35">
      <c r="A345" s="226"/>
      <c r="B345" s="226"/>
      <c r="C345" s="226"/>
    </row>
    <row r="346" spans="1:3" x14ac:dyDescent="0.35">
      <c r="A346" s="226"/>
      <c r="B346" s="226"/>
      <c r="C346" s="226"/>
    </row>
    <row r="347" spans="1:3" x14ac:dyDescent="0.35">
      <c r="A347" s="226"/>
      <c r="B347" s="226"/>
      <c r="C347" s="226"/>
    </row>
    <row r="348" spans="1:3" x14ac:dyDescent="0.35">
      <c r="A348" s="226"/>
      <c r="B348" s="226"/>
      <c r="C348" s="226"/>
    </row>
    <row r="349" spans="1:3" x14ac:dyDescent="0.35">
      <c r="A349" s="226"/>
      <c r="B349" s="226"/>
      <c r="C349" s="226"/>
    </row>
    <row r="350" spans="1:3" x14ac:dyDescent="0.35">
      <c r="A350" s="226"/>
      <c r="B350" s="226"/>
      <c r="C350" s="226"/>
    </row>
    <row r="351" spans="1:3" x14ac:dyDescent="0.35">
      <c r="A351" s="226"/>
      <c r="B351" s="226"/>
      <c r="C351" s="226"/>
    </row>
    <row r="352" spans="1:3" x14ac:dyDescent="0.35">
      <c r="A352" s="226"/>
      <c r="B352" s="226"/>
      <c r="C352" s="226"/>
    </row>
    <row r="353" spans="1:3" x14ac:dyDescent="0.35">
      <c r="A353" s="226"/>
      <c r="B353" s="226"/>
      <c r="C353" s="226"/>
    </row>
    <row r="354" spans="1:3" x14ac:dyDescent="0.35">
      <c r="A354" s="226"/>
      <c r="B354" s="226"/>
      <c r="C354" s="226"/>
    </row>
    <row r="355" spans="1:3" x14ac:dyDescent="0.35">
      <c r="A355" s="226"/>
      <c r="B355" s="226"/>
      <c r="C355" s="226"/>
    </row>
    <row r="356" spans="1:3" x14ac:dyDescent="0.35">
      <c r="A356" s="226"/>
      <c r="B356" s="226"/>
      <c r="C356" s="226"/>
    </row>
    <row r="357" spans="1:3" x14ac:dyDescent="0.35">
      <c r="A357" s="226"/>
      <c r="B357" s="226"/>
      <c r="C357" s="226"/>
    </row>
    <row r="358" spans="1:3" x14ac:dyDescent="0.35">
      <c r="A358" s="226"/>
      <c r="B358" s="226"/>
      <c r="C358" s="226"/>
    </row>
    <row r="359" spans="1:3" x14ac:dyDescent="0.35">
      <c r="A359" s="226"/>
      <c r="B359" s="226"/>
      <c r="C359" s="226"/>
    </row>
    <row r="360" spans="1:3" x14ac:dyDescent="0.35">
      <c r="A360" s="226"/>
      <c r="B360" s="226"/>
      <c r="C360" s="226"/>
    </row>
    <row r="361" spans="1:3" x14ac:dyDescent="0.35">
      <c r="A361" s="226"/>
      <c r="B361" s="226"/>
      <c r="C361" s="226"/>
    </row>
    <row r="362" spans="1:3" x14ac:dyDescent="0.35">
      <c r="A362" s="226"/>
      <c r="B362" s="226"/>
      <c r="C362" s="226"/>
    </row>
    <row r="363" spans="1:3" x14ac:dyDescent="0.35">
      <c r="A363" s="226"/>
      <c r="B363" s="226"/>
      <c r="C363" s="226"/>
    </row>
    <row r="364" spans="1:3" x14ac:dyDescent="0.35">
      <c r="A364" s="226"/>
      <c r="B364" s="226"/>
      <c r="C364" s="226"/>
    </row>
    <row r="365" spans="1:3" x14ac:dyDescent="0.35">
      <c r="A365" s="226"/>
      <c r="B365" s="226"/>
      <c r="C365" s="226"/>
    </row>
    <row r="366" spans="1:3" x14ac:dyDescent="0.35">
      <c r="A366" s="226"/>
      <c r="B366" s="226"/>
      <c r="C366" s="226"/>
    </row>
    <row r="367" spans="1:3" x14ac:dyDescent="0.35">
      <c r="A367" s="226"/>
      <c r="B367" s="226"/>
      <c r="C367" s="226"/>
    </row>
    <row r="368" spans="1:3" x14ac:dyDescent="0.35">
      <c r="A368" s="226"/>
      <c r="B368" s="226"/>
      <c r="C368" s="226"/>
    </row>
    <row r="369" spans="1:3" x14ac:dyDescent="0.35">
      <c r="A369" s="226"/>
      <c r="B369" s="226"/>
      <c r="C369" s="226"/>
    </row>
    <row r="370" spans="1:3" x14ac:dyDescent="0.35">
      <c r="A370" s="226"/>
      <c r="B370" s="226"/>
      <c r="C370" s="226"/>
    </row>
    <row r="371" spans="1:3" x14ac:dyDescent="0.35">
      <c r="A371" s="226"/>
      <c r="B371" s="226"/>
      <c r="C371" s="226"/>
    </row>
    <row r="372" spans="1:3" x14ac:dyDescent="0.35">
      <c r="A372" s="226"/>
      <c r="B372" s="226"/>
      <c r="C372" s="226"/>
    </row>
    <row r="373" spans="1:3" x14ac:dyDescent="0.35">
      <c r="A373" s="226"/>
      <c r="B373" s="226"/>
      <c r="C373" s="226"/>
    </row>
    <row r="374" spans="1:3" x14ac:dyDescent="0.35">
      <c r="A374" s="226"/>
      <c r="B374" s="226"/>
      <c r="C374" s="226"/>
    </row>
    <row r="375" spans="1:3" x14ac:dyDescent="0.35">
      <c r="A375" s="226"/>
      <c r="B375" s="226"/>
      <c r="C375" s="226"/>
    </row>
    <row r="376" spans="1:3" x14ac:dyDescent="0.35">
      <c r="A376" s="226"/>
      <c r="B376" s="226"/>
      <c r="C376" s="226"/>
    </row>
    <row r="377" spans="1:3" x14ac:dyDescent="0.35">
      <c r="A377" s="226"/>
      <c r="B377" s="226"/>
      <c r="C377" s="226"/>
    </row>
    <row r="378" spans="1:3" x14ac:dyDescent="0.35">
      <c r="A378" s="226"/>
      <c r="B378" s="226"/>
      <c r="C378" s="226"/>
    </row>
    <row r="379" spans="1:3" x14ac:dyDescent="0.35">
      <c r="A379" s="226"/>
      <c r="B379" s="226"/>
      <c r="C379" s="226"/>
    </row>
    <row r="380" spans="1:3" x14ac:dyDescent="0.35">
      <c r="A380" s="226"/>
      <c r="B380" s="226"/>
      <c r="C380" s="226"/>
    </row>
    <row r="381" spans="1:3" x14ac:dyDescent="0.35">
      <c r="A381" s="226"/>
      <c r="B381" s="226"/>
      <c r="C381" s="226"/>
    </row>
    <row r="382" spans="1:3" x14ac:dyDescent="0.35">
      <c r="A382" s="226"/>
      <c r="B382" s="226"/>
      <c r="C382" s="226"/>
    </row>
    <row r="383" spans="1:3" x14ac:dyDescent="0.35">
      <c r="A383" s="226"/>
      <c r="B383" s="226"/>
      <c r="C383" s="226"/>
    </row>
    <row r="384" spans="1:3" x14ac:dyDescent="0.35">
      <c r="A384" s="226"/>
      <c r="B384" s="226"/>
      <c r="C384" s="226"/>
    </row>
    <row r="385" spans="1:3" x14ac:dyDescent="0.35">
      <c r="A385" s="226"/>
      <c r="B385" s="226"/>
      <c r="C385" s="226"/>
    </row>
    <row r="386" spans="1:3" x14ac:dyDescent="0.35">
      <c r="A386" s="226"/>
      <c r="B386" s="226"/>
      <c r="C386" s="226"/>
    </row>
  </sheetData>
  <phoneticPr fontId="55"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D34E-453A-439B-BEFB-5095275502B6}">
  <dimension ref="B1:C99"/>
  <sheetViews>
    <sheetView workbookViewId="0">
      <selection activeCell="B2" sqref="B2"/>
    </sheetView>
  </sheetViews>
  <sheetFormatPr baseColWidth="10" defaultColWidth="11.453125" defaultRowHeight="14.5" x14ac:dyDescent="0.35"/>
  <cols>
    <col min="2" max="2" width="27.453125" customWidth="1"/>
  </cols>
  <sheetData>
    <row r="1" spans="2:3" ht="15" thickBot="1" x14ac:dyDescent="0.4"/>
    <row r="2" spans="2:3" ht="15" thickBot="1" x14ac:dyDescent="0.4">
      <c r="B2" s="265" t="s">
        <v>544</v>
      </c>
      <c r="C2" s="266" t="s">
        <v>339</v>
      </c>
    </row>
    <row r="3" spans="2:3" ht="15" thickBot="1" x14ac:dyDescent="0.4">
      <c r="B3" s="270"/>
      <c r="C3" s="268"/>
    </row>
    <row r="4" spans="2:3" ht="15" thickBot="1" x14ac:dyDescent="0.4">
      <c r="B4" s="267" t="s">
        <v>338</v>
      </c>
      <c r="C4" s="268" t="s">
        <v>404</v>
      </c>
    </row>
    <row r="5" spans="2:3" ht="15" thickBot="1" x14ac:dyDescent="0.4">
      <c r="B5" s="269" t="s">
        <v>545</v>
      </c>
      <c r="C5" s="268" t="s">
        <v>402</v>
      </c>
    </row>
    <row r="6" spans="2:3" ht="15" thickBot="1" x14ac:dyDescent="0.4">
      <c r="B6" s="269" t="s">
        <v>546</v>
      </c>
      <c r="C6" s="268" t="s">
        <v>404</v>
      </c>
    </row>
    <row r="7" spans="2:3" ht="15" thickBot="1" x14ac:dyDescent="0.4">
      <c r="B7" s="269" t="s">
        <v>547</v>
      </c>
      <c r="C7" s="268" t="s">
        <v>408</v>
      </c>
    </row>
    <row r="8" spans="2:3" ht="15" thickBot="1" x14ac:dyDescent="0.4">
      <c r="B8" s="269" t="s">
        <v>548</v>
      </c>
      <c r="C8" s="268" t="s">
        <v>404</v>
      </c>
    </row>
    <row r="9" spans="2:3" ht="15" thickBot="1" x14ac:dyDescent="0.4">
      <c r="B9" s="269" t="s">
        <v>549</v>
      </c>
      <c r="C9" s="268" t="s">
        <v>409</v>
      </c>
    </row>
    <row r="10" spans="2:3" ht="15" thickBot="1" x14ac:dyDescent="0.4">
      <c r="B10" s="269" t="s">
        <v>550</v>
      </c>
      <c r="C10" s="268" t="s">
        <v>408</v>
      </c>
    </row>
    <row r="11" spans="2:3" ht="15" thickBot="1" x14ac:dyDescent="0.4">
      <c r="B11" s="269" t="s">
        <v>551</v>
      </c>
      <c r="C11" s="268" t="s">
        <v>403</v>
      </c>
    </row>
    <row r="12" spans="2:3" ht="15" thickBot="1" x14ac:dyDescent="0.4">
      <c r="B12" s="269" t="s">
        <v>552</v>
      </c>
      <c r="C12" s="268" t="s">
        <v>407</v>
      </c>
    </row>
    <row r="13" spans="2:3" ht="15" thickBot="1" x14ac:dyDescent="0.4">
      <c r="B13" s="269" t="s">
        <v>553</v>
      </c>
      <c r="C13" s="268" t="s">
        <v>403</v>
      </c>
    </row>
    <row r="14" spans="2:3" ht="15" thickBot="1" x14ac:dyDescent="0.4">
      <c r="B14" s="269" t="s">
        <v>554</v>
      </c>
      <c r="C14" s="268" t="s">
        <v>409</v>
      </c>
    </row>
    <row r="15" spans="2:3" ht="15" thickBot="1" x14ac:dyDescent="0.4">
      <c r="B15" s="269" t="s">
        <v>555</v>
      </c>
      <c r="C15" s="268" t="s">
        <v>407</v>
      </c>
    </row>
    <row r="16" spans="2:3" ht="15" thickBot="1" x14ac:dyDescent="0.4">
      <c r="B16" s="269" t="s">
        <v>556</v>
      </c>
      <c r="C16" s="268" t="s">
        <v>409</v>
      </c>
    </row>
    <row r="17" spans="2:3" ht="15" thickBot="1" x14ac:dyDescent="0.4">
      <c r="B17" s="269" t="s">
        <v>557</v>
      </c>
      <c r="C17" s="268" t="s">
        <v>402</v>
      </c>
    </row>
    <row r="18" spans="2:3" ht="15" thickBot="1" x14ac:dyDescent="0.4">
      <c r="B18" s="269" t="s">
        <v>558</v>
      </c>
      <c r="C18" s="268" t="s">
        <v>404</v>
      </c>
    </row>
    <row r="19" spans="2:3" ht="15" thickBot="1" x14ac:dyDescent="0.4">
      <c r="B19" s="269" t="s">
        <v>559</v>
      </c>
      <c r="C19" s="268" t="s">
        <v>406</v>
      </c>
    </row>
    <row r="20" spans="2:3" ht="15" thickBot="1" x14ac:dyDescent="0.4">
      <c r="B20" s="269" t="s">
        <v>560</v>
      </c>
      <c r="C20" s="268" t="s">
        <v>406</v>
      </c>
    </row>
    <row r="21" spans="2:3" ht="15" thickBot="1" x14ac:dyDescent="0.4">
      <c r="B21" s="269" t="s">
        <v>561</v>
      </c>
      <c r="C21" s="268" t="s">
        <v>406</v>
      </c>
    </row>
    <row r="22" spans="2:3" ht="15" thickBot="1" x14ac:dyDescent="0.4">
      <c r="B22" s="269" t="s">
        <v>562</v>
      </c>
      <c r="C22" s="268" t="s">
        <v>404</v>
      </c>
    </row>
    <row r="23" spans="2:3" ht="15" thickBot="1" x14ac:dyDescent="0.4">
      <c r="B23" s="269" t="s">
        <v>563</v>
      </c>
      <c r="C23" s="268" t="s">
        <v>409</v>
      </c>
    </row>
    <row r="24" spans="2:3" ht="15" thickBot="1" x14ac:dyDescent="0.4">
      <c r="B24" s="269" t="s">
        <v>564</v>
      </c>
      <c r="C24" s="268" t="s">
        <v>409</v>
      </c>
    </row>
    <row r="25" spans="2:3" ht="15" thickBot="1" x14ac:dyDescent="0.4">
      <c r="B25" s="269" t="s">
        <v>565</v>
      </c>
      <c r="C25" s="268" t="s">
        <v>404</v>
      </c>
    </row>
    <row r="26" spans="2:3" ht="15" thickBot="1" x14ac:dyDescent="0.4">
      <c r="B26" s="269" t="s">
        <v>566</v>
      </c>
      <c r="C26" s="268" t="s">
        <v>405</v>
      </c>
    </row>
    <row r="27" spans="2:3" ht="15" thickBot="1" x14ac:dyDescent="0.4">
      <c r="B27" s="269" t="s">
        <v>567</v>
      </c>
      <c r="C27" s="268" t="s">
        <v>404</v>
      </c>
    </row>
    <row r="28" spans="2:3" ht="15" thickBot="1" x14ac:dyDescent="0.4">
      <c r="B28" s="269" t="s">
        <v>568</v>
      </c>
      <c r="C28" s="268" t="s">
        <v>407</v>
      </c>
    </row>
    <row r="29" spans="2:3" ht="15" thickBot="1" x14ac:dyDescent="0.4">
      <c r="B29" s="269" t="s">
        <v>569</v>
      </c>
      <c r="C29" s="268" t="s">
        <v>404</v>
      </c>
    </row>
    <row r="30" spans="2:3" ht="15" thickBot="1" x14ac:dyDescent="0.4">
      <c r="B30" s="269" t="s">
        <v>570</v>
      </c>
      <c r="C30" s="268" t="s">
        <v>408</v>
      </c>
    </row>
    <row r="31" spans="2:3" ht="15" thickBot="1" x14ac:dyDescent="0.4">
      <c r="B31" s="269" t="s">
        <v>571</v>
      </c>
      <c r="C31" s="268" t="s">
        <v>402</v>
      </c>
    </row>
    <row r="32" spans="2:3" ht="15" thickBot="1" x14ac:dyDescent="0.4">
      <c r="B32" s="269" t="s">
        <v>572</v>
      </c>
      <c r="C32" s="268" t="s">
        <v>402</v>
      </c>
    </row>
    <row r="33" spans="2:3" ht="15" thickBot="1" x14ac:dyDescent="0.4">
      <c r="B33" s="269" t="s">
        <v>573</v>
      </c>
      <c r="C33" s="268" t="s">
        <v>405</v>
      </c>
    </row>
    <row r="34" spans="2:3" ht="15" thickBot="1" x14ac:dyDescent="0.4">
      <c r="B34" s="269" t="s">
        <v>574</v>
      </c>
      <c r="C34" s="268" t="s">
        <v>409</v>
      </c>
    </row>
    <row r="35" spans="2:3" ht="15" thickBot="1" x14ac:dyDescent="0.4">
      <c r="B35" s="269" t="s">
        <v>575</v>
      </c>
      <c r="C35" s="268" t="s">
        <v>407</v>
      </c>
    </row>
    <row r="36" spans="2:3" ht="15" thickBot="1" x14ac:dyDescent="0.4">
      <c r="B36" s="269" t="s">
        <v>576</v>
      </c>
      <c r="C36" s="268" t="s">
        <v>407</v>
      </c>
    </row>
    <row r="37" spans="2:3" ht="15" thickBot="1" x14ac:dyDescent="0.4">
      <c r="B37" s="269" t="s">
        <v>577</v>
      </c>
      <c r="C37" s="268" t="s">
        <v>407</v>
      </c>
    </row>
    <row r="38" spans="2:3" ht="15" thickBot="1" x14ac:dyDescent="0.4">
      <c r="B38" s="269" t="s">
        <v>578</v>
      </c>
      <c r="C38" s="268" t="s">
        <v>409</v>
      </c>
    </row>
    <row r="39" spans="2:3" ht="15" thickBot="1" x14ac:dyDescent="0.4">
      <c r="B39" s="269" t="s">
        <v>579</v>
      </c>
      <c r="C39" s="268" t="s">
        <v>405</v>
      </c>
    </row>
    <row r="40" spans="2:3" ht="15" thickBot="1" x14ac:dyDescent="0.4">
      <c r="B40" s="269" t="s">
        <v>580</v>
      </c>
      <c r="C40" s="268" t="s">
        <v>406</v>
      </c>
    </row>
    <row r="41" spans="2:3" ht="15" thickBot="1" x14ac:dyDescent="0.4">
      <c r="B41" s="269" t="s">
        <v>581</v>
      </c>
      <c r="C41" s="268" t="s">
        <v>406</v>
      </c>
    </row>
    <row r="42" spans="2:3" ht="15" thickBot="1" x14ac:dyDescent="0.4">
      <c r="B42" s="269" t="s">
        <v>582</v>
      </c>
      <c r="C42" s="268" t="s">
        <v>404</v>
      </c>
    </row>
    <row r="43" spans="2:3" ht="15" thickBot="1" x14ac:dyDescent="0.4">
      <c r="B43" s="269" t="s">
        <v>583</v>
      </c>
      <c r="C43" s="268" t="s">
        <v>404</v>
      </c>
    </row>
    <row r="44" spans="2:3" ht="15" thickBot="1" x14ac:dyDescent="0.4">
      <c r="B44" s="269" t="s">
        <v>584</v>
      </c>
      <c r="C44" s="268" t="s">
        <v>407</v>
      </c>
    </row>
    <row r="45" spans="2:3" ht="15" thickBot="1" x14ac:dyDescent="0.4">
      <c r="B45" s="269" t="s">
        <v>585</v>
      </c>
      <c r="C45" s="268" t="s">
        <v>406</v>
      </c>
    </row>
    <row r="46" spans="2:3" ht="15" thickBot="1" x14ac:dyDescent="0.4">
      <c r="B46" s="269" t="s">
        <v>586</v>
      </c>
      <c r="C46" s="268" t="s">
        <v>404</v>
      </c>
    </row>
    <row r="47" spans="2:3" ht="15" thickBot="1" x14ac:dyDescent="0.4">
      <c r="B47" s="269" t="s">
        <v>587</v>
      </c>
      <c r="C47" s="268" t="s">
        <v>404</v>
      </c>
    </row>
    <row r="48" spans="2:3" ht="15" thickBot="1" x14ac:dyDescent="0.4">
      <c r="B48" s="269" t="s">
        <v>588</v>
      </c>
      <c r="C48" s="268" t="s">
        <v>406</v>
      </c>
    </row>
    <row r="49" spans="2:3" ht="15" thickBot="1" x14ac:dyDescent="0.4">
      <c r="B49" s="269" t="s">
        <v>589</v>
      </c>
      <c r="C49" s="268" t="s">
        <v>403</v>
      </c>
    </row>
    <row r="50" spans="2:3" ht="15" thickBot="1" x14ac:dyDescent="0.4">
      <c r="B50" s="269" t="s">
        <v>590</v>
      </c>
      <c r="C50" s="268" t="s">
        <v>407</v>
      </c>
    </row>
    <row r="51" spans="2:3" ht="15" thickBot="1" x14ac:dyDescent="0.4">
      <c r="B51" s="269" t="s">
        <v>591</v>
      </c>
      <c r="C51" s="268" t="s">
        <v>407</v>
      </c>
    </row>
    <row r="52" spans="2:3" ht="15" thickBot="1" x14ac:dyDescent="0.4">
      <c r="B52" s="269" t="s">
        <v>592</v>
      </c>
      <c r="C52" s="268" t="s">
        <v>408</v>
      </c>
    </row>
    <row r="53" spans="2:3" ht="15" thickBot="1" x14ac:dyDescent="0.4">
      <c r="B53" s="269" t="s">
        <v>593</v>
      </c>
      <c r="C53" s="268" t="s">
        <v>406</v>
      </c>
    </row>
    <row r="54" spans="2:3" ht="15" thickBot="1" x14ac:dyDescent="0.4">
      <c r="B54" s="269" t="s">
        <v>594</v>
      </c>
      <c r="C54" s="268" t="s">
        <v>405</v>
      </c>
    </row>
    <row r="55" spans="2:3" ht="15" thickBot="1" x14ac:dyDescent="0.4">
      <c r="B55" s="269" t="s">
        <v>595</v>
      </c>
      <c r="C55" s="268" t="s">
        <v>403</v>
      </c>
    </row>
    <row r="56" spans="2:3" ht="15" thickBot="1" x14ac:dyDescent="0.4">
      <c r="B56" s="269" t="s">
        <v>596</v>
      </c>
      <c r="C56" s="268" t="s">
        <v>403</v>
      </c>
    </row>
    <row r="57" spans="2:3" ht="15" thickBot="1" x14ac:dyDescent="0.4">
      <c r="B57" s="269" t="s">
        <v>597</v>
      </c>
      <c r="C57" s="268" t="s">
        <v>406</v>
      </c>
    </row>
    <row r="58" spans="2:3" ht="15" thickBot="1" x14ac:dyDescent="0.4">
      <c r="B58" s="269" t="s">
        <v>598</v>
      </c>
      <c r="C58" s="268" t="s">
        <v>403</v>
      </c>
    </row>
    <row r="59" spans="2:3" ht="15" thickBot="1" x14ac:dyDescent="0.4">
      <c r="B59" s="269" t="s">
        <v>599</v>
      </c>
      <c r="C59" s="268" t="s">
        <v>403</v>
      </c>
    </row>
    <row r="60" spans="2:3" ht="15" thickBot="1" x14ac:dyDescent="0.4">
      <c r="B60" s="269" t="s">
        <v>600</v>
      </c>
      <c r="C60" s="268" t="s">
        <v>405</v>
      </c>
    </row>
    <row r="61" spans="2:3" ht="15" thickBot="1" x14ac:dyDescent="0.4">
      <c r="B61" s="269" t="s">
        <v>601</v>
      </c>
      <c r="C61" s="268" t="s">
        <v>403</v>
      </c>
    </row>
    <row r="62" spans="2:3" ht="15" thickBot="1" x14ac:dyDescent="0.4">
      <c r="B62" s="269" t="s">
        <v>602</v>
      </c>
      <c r="C62" s="268" t="s">
        <v>403</v>
      </c>
    </row>
    <row r="63" spans="2:3" ht="15" thickBot="1" x14ac:dyDescent="0.4">
      <c r="B63" s="269" t="s">
        <v>603</v>
      </c>
      <c r="C63" s="268" t="s">
        <v>402</v>
      </c>
    </row>
    <row r="64" spans="2:3" ht="15" thickBot="1" x14ac:dyDescent="0.4">
      <c r="B64" s="269" t="s">
        <v>604</v>
      </c>
      <c r="C64" s="268" t="s">
        <v>402</v>
      </c>
    </row>
    <row r="65" spans="2:3" ht="15" thickBot="1" x14ac:dyDescent="0.4">
      <c r="B65" s="269" t="s">
        <v>605</v>
      </c>
      <c r="C65" s="268" t="s">
        <v>402</v>
      </c>
    </row>
    <row r="66" spans="2:3" ht="15" thickBot="1" x14ac:dyDescent="0.4">
      <c r="B66" s="269" t="s">
        <v>606</v>
      </c>
      <c r="C66" s="268" t="s">
        <v>402</v>
      </c>
    </row>
    <row r="67" spans="2:3" ht="15" thickBot="1" x14ac:dyDescent="0.4">
      <c r="B67" s="269" t="s">
        <v>607</v>
      </c>
      <c r="C67" s="268" t="s">
        <v>404</v>
      </c>
    </row>
    <row r="68" spans="2:3" ht="15" thickBot="1" x14ac:dyDescent="0.4">
      <c r="B68" s="269" t="s">
        <v>608</v>
      </c>
      <c r="C68" s="268" t="s">
        <v>407</v>
      </c>
    </row>
    <row r="69" spans="2:3" ht="15" thickBot="1" x14ac:dyDescent="0.4">
      <c r="B69" s="269" t="s">
        <v>609</v>
      </c>
      <c r="C69" s="268" t="s">
        <v>407</v>
      </c>
    </row>
    <row r="70" spans="2:3" ht="15" thickBot="1" x14ac:dyDescent="0.4">
      <c r="B70" s="269" t="s">
        <v>610</v>
      </c>
      <c r="C70" s="268" t="s">
        <v>409</v>
      </c>
    </row>
    <row r="71" spans="2:3" ht="15" thickBot="1" x14ac:dyDescent="0.4">
      <c r="B71" s="269" t="s">
        <v>611</v>
      </c>
      <c r="C71" s="268" t="s">
        <v>403</v>
      </c>
    </row>
    <row r="72" spans="2:3" ht="15" thickBot="1" x14ac:dyDescent="0.4">
      <c r="B72" s="269" t="s">
        <v>612</v>
      </c>
      <c r="C72" s="268" t="s">
        <v>403</v>
      </c>
    </row>
    <row r="73" spans="2:3" ht="15" thickBot="1" x14ac:dyDescent="0.4">
      <c r="B73" s="269" t="s">
        <v>613</v>
      </c>
      <c r="C73" s="268" t="s">
        <v>404</v>
      </c>
    </row>
    <row r="74" spans="2:3" ht="15" thickBot="1" x14ac:dyDescent="0.4">
      <c r="B74" s="269" t="s">
        <v>614</v>
      </c>
      <c r="C74" s="268" t="s">
        <v>403</v>
      </c>
    </row>
    <row r="75" spans="2:3" ht="15" thickBot="1" x14ac:dyDescent="0.4">
      <c r="B75" s="269" t="s">
        <v>615</v>
      </c>
      <c r="C75" s="268" t="s">
        <v>404</v>
      </c>
    </row>
    <row r="76" spans="2:3" ht="15" thickBot="1" x14ac:dyDescent="0.4">
      <c r="B76" s="269" t="s">
        <v>616</v>
      </c>
      <c r="C76" s="268" t="s">
        <v>406</v>
      </c>
    </row>
    <row r="77" spans="2:3" ht="15" thickBot="1" x14ac:dyDescent="0.4">
      <c r="B77" s="269" t="s">
        <v>617</v>
      </c>
      <c r="C77" s="268" t="s">
        <v>404</v>
      </c>
    </row>
    <row r="78" spans="2:3" ht="15" thickBot="1" x14ac:dyDescent="0.4">
      <c r="B78" s="269" t="s">
        <v>618</v>
      </c>
      <c r="C78" s="268" t="s">
        <v>404</v>
      </c>
    </row>
    <row r="79" spans="2:3" ht="15" thickBot="1" x14ac:dyDescent="0.4">
      <c r="B79" s="269" t="s">
        <v>619</v>
      </c>
      <c r="C79" s="268" t="s">
        <v>402</v>
      </c>
    </row>
    <row r="80" spans="2:3" ht="15" thickBot="1" x14ac:dyDescent="0.4">
      <c r="B80" s="269" t="s">
        <v>620</v>
      </c>
      <c r="C80" s="268" t="s">
        <v>402</v>
      </c>
    </row>
    <row r="81" spans="2:3" ht="15" thickBot="1" x14ac:dyDescent="0.4">
      <c r="B81" s="269" t="s">
        <v>621</v>
      </c>
      <c r="C81" s="268" t="s">
        <v>402</v>
      </c>
    </row>
    <row r="82" spans="2:3" ht="15" thickBot="1" x14ac:dyDescent="0.4">
      <c r="B82" s="269" t="s">
        <v>622</v>
      </c>
      <c r="C82" s="268" t="s">
        <v>402</v>
      </c>
    </row>
    <row r="83" spans="2:3" ht="15" thickBot="1" x14ac:dyDescent="0.4">
      <c r="B83" s="269" t="s">
        <v>623</v>
      </c>
      <c r="C83" s="268" t="s">
        <v>406</v>
      </c>
    </row>
    <row r="84" spans="2:3" ht="15" thickBot="1" x14ac:dyDescent="0.4">
      <c r="B84" s="269" t="s">
        <v>624</v>
      </c>
      <c r="C84" s="268" t="s">
        <v>402</v>
      </c>
    </row>
    <row r="85" spans="2:3" ht="15" thickBot="1" x14ac:dyDescent="0.4">
      <c r="B85" s="269" t="s">
        <v>625</v>
      </c>
      <c r="C85" s="268" t="s">
        <v>407</v>
      </c>
    </row>
    <row r="86" spans="2:3" ht="15" thickBot="1" x14ac:dyDescent="0.4">
      <c r="B86" s="269" t="s">
        <v>626</v>
      </c>
      <c r="C86" s="268" t="s">
        <v>407</v>
      </c>
    </row>
    <row r="87" spans="2:3" ht="15" thickBot="1" x14ac:dyDescent="0.4">
      <c r="B87" s="269" t="s">
        <v>627</v>
      </c>
      <c r="C87" s="268" t="s">
        <v>409</v>
      </c>
    </row>
    <row r="88" spans="2:3" ht="15" thickBot="1" x14ac:dyDescent="0.4">
      <c r="B88" s="269" t="s">
        <v>628</v>
      </c>
      <c r="C88" s="268" t="s">
        <v>408</v>
      </c>
    </row>
    <row r="89" spans="2:3" ht="15" thickBot="1" x14ac:dyDescent="0.4">
      <c r="B89" s="269" t="s">
        <v>629</v>
      </c>
      <c r="C89" s="268" t="s">
        <v>406</v>
      </c>
    </row>
    <row r="90" spans="2:3" ht="15" thickBot="1" x14ac:dyDescent="0.4">
      <c r="B90" s="269" t="s">
        <v>630</v>
      </c>
      <c r="C90" s="268" t="s">
        <v>406</v>
      </c>
    </row>
    <row r="91" spans="2:3" ht="15" thickBot="1" x14ac:dyDescent="0.4">
      <c r="B91" s="269" t="s">
        <v>631</v>
      </c>
      <c r="C91" s="268" t="s">
        <v>404</v>
      </c>
    </row>
    <row r="92" spans="2:3" ht="15" thickBot="1" x14ac:dyDescent="0.4">
      <c r="B92" s="269" t="s">
        <v>632</v>
      </c>
      <c r="C92" s="268" t="s">
        <v>403</v>
      </c>
    </row>
    <row r="93" spans="2:3" ht="15" thickBot="1" x14ac:dyDescent="0.4">
      <c r="B93" s="269" t="s">
        <v>633</v>
      </c>
      <c r="C93" s="268" t="s">
        <v>403</v>
      </c>
    </row>
    <row r="94" spans="2:3" ht="15" thickBot="1" x14ac:dyDescent="0.4">
      <c r="B94" s="269" t="s">
        <v>634</v>
      </c>
      <c r="C94" s="268" t="s">
        <v>403</v>
      </c>
    </row>
    <row r="95" spans="2:3" ht="15" thickBot="1" x14ac:dyDescent="0.4">
      <c r="B95" s="269" t="s">
        <v>635</v>
      </c>
      <c r="C95" s="268" t="s">
        <v>402</v>
      </c>
    </row>
    <row r="96" spans="2:3" ht="15" thickBot="1" x14ac:dyDescent="0.4">
      <c r="B96" s="269" t="s">
        <v>636</v>
      </c>
      <c r="C96" s="268" t="s">
        <v>402</v>
      </c>
    </row>
    <row r="97" spans="2:3" ht="15" thickBot="1" x14ac:dyDescent="0.4">
      <c r="B97" s="269" t="s">
        <v>637</v>
      </c>
      <c r="C97" s="268" t="s">
        <v>402</v>
      </c>
    </row>
    <row r="98" spans="2:3" ht="15" thickBot="1" x14ac:dyDescent="0.4">
      <c r="B98" s="269" t="s">
        <v>638</v>
      </c>
      <c r="C98" s="268" t="s">
        <v>402</v>
      </c>
    </row>
    <row r="99" spans="2:3" ht="15" thickBot="1" x14ac:dyDescent="0.4">
      <c r="B99" s="269" t="s">
        <v>639</v>
      </c>
      <c r="C99" s="268" t="s">
        <v>402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C24"/>
  <sheetViews>
    <sheetView workbookViewId="0">
      <selection activeCell="G26" sqref="G26"/>
    </sheetView>
  </sheetViews>
  <sheetFormatPr baseColWidth="10" defaultColWidth="11.453125" defaultRowHeight="14.5" x14ac:dyDescent="0.35"/>
  <cols>
    <col min="1" max="1" width="10.1796875" customWidth="1"/>
    <col min="2" max="3" width="17.1796875" customWidth="1"/>
  </cols>
  <sheetData>
    <row r="1" spans="1:3" ht="15.5" x14ac:dyDescent="0.35">
      <c r="A1" s="23" t="s">
        <v>640</v>
      </c>
    </row>
    <row r="2" spans="1:3" ht="15" thickBot="1" x14ac:dyDescent="0.4"/>
    <row r="3" spans="1:3" ht="24.5" thickBot="1" x14ac:dyDescent="0.4">
      <c r="A3" s="79" t="s">
        <v>486</v>
      </c>
      <c r="B3" s="80" t="s">
        <v>641</v>
      </c>
      <c r="C3" s="81" t="s">
        <v>642</v>
      </c>
    </row>
    <row r="4" spans="1:3" x14ac:dyDescent="0.35">
      <c r="A4" s="82" t="s">
        <v>489</v>
      </c>
      <c r="B4" s="83"/>
      <c r="C4" s="84">
        <f>SUM(B4:B11)</f>
        <v>0</v>
      </c>
    </row>
    <row r="5" spans="1:3" x14ac:dyDescent="0.35">
      <c r="A5" s="85" t="s">
        <v>490</v>
      </c>
      <c r="B5" s="86"/>
      <c r="C5" s="87"/>
    </row>
    <row r="6" spans="1:3" x14ac:dyDescent="0.35">
      <c r="A6" s="85" t="s">
        <v>491</v>
      </c>
      <c r="B6" s="86"/>
      <c r="C6" s="87"/>
    </row>
    <row r="7" spans="1:3" x14ac:dyDescent="0.35">
      <c r="A7" s="85" t="s">
        <v>492</v>
      </c>
      <c r="B7" s="86"/>
      <c r="C7" s="87"/>
    </row>
    <row r="8" spans="1:3" x14ac:dyDescent="0.35">
      <c r="A8" s="85" t="s">
        <v>493</v>
      </c>
      <c r="B8" s="86"/>
      <c r="C8" s="87"/>
    </row>
    <row r="9" spans="1:3" x14ac:dyDescent="0.35">
      <c r="A9" s="85" t="s">
        <v>494</v>
      </c>
      <c r="B9" s="86"/>
      <c r="C9" s="87"/>
    </row>
    <row r="10" spans="1:3" x14ac:dyDescent="0.35">
      <c r="A10" s="85" t="s">
        <v>495</v>
      </c>
      <c r="B10" s="86"/>
      <c r="C10" s="87"/>
    </row>
    <row r="11" spans="1:3" ht="15" thickBot="1" x14ac:dyDescent="0.4">
      <c r="A11" s="88" t="s">
        <v>496</v>
      </c>
      <c r="B11" s="89"/>
      <c r="C11" s="90"/>
    </row>
    <row r="12" spans="1:3" x14ac:dyDescent="0.35">
      <c r="A12" s="91" t="s">
        <v>497</v>
      </c>
      <c r="B12" s="92"/>
      <c r="C12" s="93">
        <f>SUM(B12:B14)</f>
        <v>0</v>
      </c>
    </row>
    <row r="13" spans="1:3" x14ac:dyDescent="0.35">
      <c r="A13" s="94" t="s">
        <v>498</v>
      </c>
      <c r="B13" s="95"/>
      <c r="C13" s="87"/>
    </row>
    <row r="14" spans="1:3" ht="15" thickBot="1" x14ac:dyDescent="0.4">
      <c r="A14" s="96" t="s">
        <v>499</v>
      </c>
      <c r="B14" s="97"/>
      <c r="C14" s="90"/>
    </row>
    <row r="15" spans="1:3" x14ac:dyDescent="0.35">
      <c r="A15" s="98" t="s">
        <v>500</v>
      </c>
      <c r="B15" s="99"/>
      <c r="C15" s="100">
        <f>SUM(B15:B17)</f>
        <v>0</v>
      </c>
    </row>
    <row r="16" spans="1:3" x14ac:dyDescent="0.35">
      <c r="A16" s="101" t="s">
        <v>501</v>
      </c>
      <c r="B16" s="102"/>
      <c r="C16" s="87"/>
    </row>
    <row r="17" spans="1:3" ht="15" thickBot="1" x14ac:dyDescent="0.4">
      <c r="A17" s="103" t="s">
        <v>502</v>
      </c>
      <c r="B17" s="104"/>
      <c r="C17" s="90"/>
    </row>
    <row r="18" spans="1:3" x14ac:dyDescent="0.35">
      <c r="A18" s="105" t="s">
        <v>503</v>
      </c>
      <c r="B18" s="106"/>
      <c r="C18" s="107">
        <f>SUM(B18:B24)</f>
        <v>0</v>
      </c>
    </row>
    <row r="19" spans="1:3" x14ac:dyDescent="0.35">
      <c r="A19" s="108" t="s">
        <v>504</v>
      </c>
      <c r="B19" s="109"/>
      <c r="C19" s="110"/>
    </row>
    <row r="20" spans="1:3" x14ac:dyDescent="0.35">
      <c r="A20" s="108" t="s">
        <v>505</v>
      </c>
      <c r="B20" s="109"/>
      <c r="C20" s="87"/>
    </row>
    <row r="21" spans="1:3" x14ac:dyDescent="0.35">
      <c r="A21" s="108" t="s">
        <v>506</v>
      </c>
      <c r="B21" s="109"/>
      <c r="C21" s="87"/>
    </row>
    <row r="22" spans="1:3" x14ac:dyDescent="0.35">
      <c r="A22" s="108" t="s">
        <v>507</v>
      </c>
      <c r="B22" s="109"/>
      <c r="C22" s="87"/>
    </row>
    <row r="23" spans="1:3" x14ac:dyDescent="0.35">
      <c r="A23" s="108" t="s">
        <v>508</v>
      </c>
      <c r="B23" s="109"/>
      <c r="C23" s="87"/>
    </row>
    <row r="24" spans="1:3" ht="15" thickBot="1" x14ac:dyDescent="0.4">
      <c r="A24" s="111" t="s">
        <v>509</v>
      </c>
      <c r="B24" s="112"/>
      <c r="C24" s="9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5"/>
  <sheetViews>
    <sheetView zoomScale="85" zoomScaleNormal="85" workbookViewId="0">
      <selection activeCell="B62" sqref="B62"/>
    </sheetView>
  </sheetViews>
  <sheetFormatPr baseColWidth="10" defaultColWidth="11.453125" defaultRowHeight="14.5" x14ac:dyDescent="0.35"/>
  <cols>
    <col min="1" max="1" width="4.81640625" style="12" customWidth="1"/>
    <col min="2" max="2" width="81.7265625" style="3" customWidth="1"/>
    <col min="3" max="3" width="14.1796875" style="18" customWidth="1"/>
    <col min="4" max="4" width="31.26953125" style="18" customWidth="1"/>
    <col min="5" max="5" width="14.1796875" style="18" customWidth="1"/>
    <col min="6" max="6" width="14.1796875" style="1" customWidth="1"/>
    <col min="7" max="9" width="14.1796875" style="3" customWidth="1"/>
    <col min="10" max="10" width="30.7265625" style="3" bestFit="1" customWidth="1"/>
    <col min="11" max="11" width="34.54296875" style="9" customWidth="1"/>
    <col min="12" max="12" width="29.1796875" style="12" bestFit="1" customWidth="1"/>
    <col min="13" max="16384" width="11.453125" style="12"/>
  </cols>
  <sheetData>
    <row r="1" spans="1:11" x14ac:dyDescent="0.35">
      <c r="A1" s="3"/>
    </row>
    <row r="2" spans="1:11" x14ac:dyDescent="0.35">
      <c r="A2" s="16" t="s">
        <v>0</v>
      </c>
      <c r="F2" s="3"/>
    </row>
    <row r="3" spans="1:11" ht="15" customHeight="1" x14ac:dyDescent="0.35">
      <c r="B3" s="15" t="s">
        <v>132</v>
      </c>
      <c r="F3" s="3"/>
      <c r="K3" s="10"/>
    </row>
    <row r="4" spans="1:11" ht="15" customHeight="1" x14ac:dyDescent="0.35">
      <c r="A4" s="4"/>
      <c r="B4" s="15" t="s">
        <v>2</v>
      </c>
      <c r="F4" s="3"/>
      <c r="K4" s="10"/>
    </row>
    <row r="5" spans="1:11" ht="15" customHeight="1" x14ac:dyDescent="0.35">
      <c r="A5" s="4"/>
      <c r="B5" s="15" t="s">
        <v>3</v>
      </c>
      <c r="F5" s="3"/>
      <c r="K5" s="10"/>
    </row>
    <row r="6" spans="1:11" ht="15" customHeight="1" x14ac:dyDescent="0.35">
      <c r="A6" s="4"/>
      <c r="B6" s="15" t="s">
        <v>4</v>
      </c>
      <c r="F6" s="3"/>
      <c r="K6" s="10"/>
    </row>
    <row r="7" spans="1:11" ht="15" customHeight="1" x14ac:dyDescent="0.35">
      <c r="A7" s="4"/>
      <c r="B7" s="15" t="s">
        <v>5</v>
      </c>
      <c r="F7" s="3"/>
      <c r="K7" s="10"/>
    </row>
    <row r="9" spans="1:11" x14ac:dyDescent="0.35">
      <c r="A9" s="14" t="s">
        <v>6</v>
      </c>
    </row>
    <row r="10" spans="1:11" ht="170.5" x14ac:dyDescent="0.35">
      <c r="A10" s="6" t="s">
        <v>7</v>
      </c>
      <c r="B10" s="7" t="s">
        <v>133</v>
      </c>
      <c r="C10" s="17" t="s">
        <v>134</v>
      </c>
      <c r="D10" s="17"/>
      <c r="E10" s="17" t="s">
        <v>135</v>
      </c>
      <c r="F10" s="6" t="s">
        <v>9</v>
      </c>
      <c r="G10" s="6" t="s">
        <v>10</v>
      </c>
      <c r="H10" s="6" t="s">
        <v>136</v>
      </c>
      <c r="I10" s="6" t="s">
        <v>12</v>
      </c>
      <c r="J10" s="6" t="s">
        <v>14</v>
      </c>
      <c r="K10" s="6" t="s">
        <v>15</v>
      </c>
    </row>
    <row r="11" spans="1:11" x14ac:dyDescent="0.35">
      <c r="A11" s="2">
        <v>1</v>
      </c>
      <c r="B11" s="11" t="s">
        <v>16</v>
      </c>
      <c r="C11" s="19" t="s">
        <v>17</v>
      </c>
      <c r="D11" s="20"/>
      <c r="E11" s="19"/>
      <c r="F11" s="2"/>
      <c r="G11" s="2"/>
      <c r="H11" s="2"/>
      <c r="I11" s="2"/>
      <c r="J11" s="13" t="s">
        <v>18</v>
      </c>
      <c r="K11" s="15"/>
    </row>
    <row r="12" spans="1:11" ht="130.5" x14ac:dyDescent="0.35">
      <c r="A12" s="2">
        <v>2</v>
      </c>
      <c r="B12" s="11" t="s">
        <v>19</v>
      </c>
      <c r="C12" s="19" t="s">
        <v>17</v>
      </c>
      <c r="D12" s="22" t="s">
        <v>137</v>
      </c>
      <c r="E12" s="19"/>
      <c r="F12" s="2"/>
      <c r="G12" s="2"/>
      <c r="H12" s="2"/>
      <c r="I12" s="2"/>
      <c r="J12" s="13" t="s">
        <v>20</v>
      </c>
      <c r="K12" s="15" t="s">
        <v>21</v>
      </c>
    </row>
    <row r="13" spans="1:11" x14ac:dyDescent="0.35">
      <c r="A13" s="2">
        <v>3</v>
      </c>
      <c r="B13" s="11" t="s">
        <v>22</v>
      </c>
      <c r="C13" s="19"/>
      <c r="D13" s="19"/>
      <c r="E13" s="19"/>
      <c r="F13" s="2"/>
      <c r="G13" s="2"/>
      <c r="H13" s="2"/>
      <c r="I13" s="2"/>
      <c r="J13" s="13" t="s">
        <v>20</v>
      </c>
      <c r="K13" s="15" t="s">
        <v>21</v>
      </c>
    </row>
    <row r="14" spans="1:11" x14ac:dyDescent="0.35">
      <c r="A14" s="2">
        <v>4</v>
      </c>
      <c r="B14" s="11" t="s">
        <v>23</v>
      </c>
      <c r="C14" s="19" t="s">
        <v>34</v>
      </c>
      <c r="D14" s="19"/>
      <c r="E14" s="19"/>
      <c r="F14" s="2" t="s">
        <v>24</v>
      </c>
      <c r="G14" s="2"/>
      <c r="H14" s="2"/>
      <c r="I14" s="2"/>
      <c r="J14" s="13" t="s">
        <v>20</v>
      </c>
      <c r="K14" s="15" t="s">
        <v>21</v>
      </c>
    </row>
    <row r="15" spans="1:11" ht="29" x14ac:dyDescent="0.35">
      <c r="A15" s="2">
        <v>5</v>
      </c>
      <c r="B15" s="11" t="s">
        <v>25</v>
      </c>
      <c r="C15" s="19" t="s">
        <v>17</v>
      </c>
      <c r="D15" s="19"/>
      <c r="E15" s="19"/>
      <c r="F15" s="2"/>
      <c r="G15" s="2"/>
      <c r="H15" s="2"/>
      <c r="I15" s="2"/>
      <c r="J15" s="13" t="s">
        <v>20</v>
      </c>
      <c r="K15" s="15" t="s">
        <v>26</v>
      </c>
    </row>
    <row r="16" spans="1:11" ht="29" x14ac:dyDescent="0.35">
      <c r="A16" s="2">
        <v>6</v>
      </c>
      <c r="B16" s="11" t="s">
        <v>27</v>
      </c>
      <c r="C16" s="19"/>
      <c r="D16" s="19"/>
      <c r="E16" s="19"/>
      <c r="F16" s="2"/>
      <c r="G16" s="2"/>
      <c r="H16" s="2"/>
      <c r="I16" s="2"/>
      <c r="J16" s="13" t="s">
        <v>20</v>
      </c>
      <c r="K16" s="15" t="s">
        <v>26</v>
      </c>
    </row>
    <row r="17" spans="1:11" ht="29" x14ac:dyDescent="0.35">
      <c r="A17" s="2">
        <v>7</v>
      </c>
      <c r="B17" s="11" t="s">
        <v>28</v>
      </c>
      <c r="C17" s="19" t="s">
        <v>17</v>
      </c>
      <c r="D17" s="19"/>
      <c r="E17" s="19"/>
      <c r="F17" s="4"/>
      <c r="G17" s="2"/>
      <c r="H17" s="2"/>
      <c r="I17" s="2"/>
      <c r="J17" s="13" t="s">
        <v>20</v>
      </c>
      <c r="K17" s="15" t="s">
        <v>29</v>
      </c>
    </row>
    <row r="18" spans="1:11" ht="29" x14ac:dyDescent="0.35">
      <c r="A18" s="2">
        <v>8</v>
      </c>
      <c r="B18" s="11" t="s">
        <v>30</v>
      </c>
      <c r="C18" s="19" t="s">
        <v>17</v>
      </c>
      <c r="D18" s="19" t="s">
        <v>138</v>
      </c>
      <c r="E18" s="19"/>
      <c r="F18" s="4"/>
      <c r="G18" s="2"/>
      <c r="H18" s="2"/>
      <c r="I18" s="2"/>
      <c r="J18" s="13" t="s">
        <v>20</v>
      </c>
      <c r="K18" s="15" t="s">
        <v>29</v>
      </c>
    </row>
    <row r="19" spans="1:11" ht="29" x14ac:dyDescent="0.35">
      <c r="A19" s="2">
        <v>9</v>
      </c>
      <c r="B19" s="11" t="s">
        <v>31</v>
      </c>
      <c r="C19" s="19" t="s">
        <v>17</v>
      </c>
      <c r="D19" s="19"/>
      <c r="E19" s="19"/>
      <c r="F19" s="4"/>
      <c r="G19" s="2" t="s">
        <v>32</v>
      </c>
      <c r="H19" s="2"/>
      <c r="I19" s="2"/>
      <c r="J19" s="13" t="s">
        <v>20</v>
      </c>
      <c r="K19" s="15" t="s">
        <v>29</v>
      </c>
    </row>
    <row r="20" spans="1:11" ht="29" x14ac:dyDescent="0.35">
      <c r="A20" s="2">
        <v>10</v>
      </c>
      <c r="B20" s="11" t="s">
        <v>33</v>
      </c>
      <c r="C20" s="19" t="s">
        <v>17</v>
      </c>
      <c r="D20" s="19"/>
      <c r="E20" s="19" t="s">
        <v>17</v>
      </c>
      <c r="F20" s="2" t="s">
        <v>24</v>
      </c>
      <c r="G20" s="2" t="s">
        <v>32</v>
      </c>
      <c r="H20" s="2"/>
      <c r="I20" s="2"/>
      <c r="J20" s="13" t="s">
        <v>20</v>
      </c>
      <c r="K20" s="15" t="s">
        <v>29</v>
      </c>
    </row>
    <row r="21" spans="1:11" ht="43.5" x14ac:dyDescent="0.35">
      <c r="A21" s="2">
        <v>11</v>
      </c>
      <c r="B21" s="11" t="s">
        <v>35</v>
      </c>
      <c r="C21" s="19" t="s">
        <v>17</v>
      </c>
      <c r="D21" s="19" t="s">
        <v>139</v>
      </c>
      <c r="E21" s="19"/>
      <c r="F21" s="4"/>
      <c r="G21" s="2"/>
      <c r="H21" s="2"/>
      <c r="I21" s="2"/>
      <c r="J21" s="13" t="s">
        <v>20</v>
      </c>
      <c r="K21" s="15" t="s">
        <v>36</v>
      </c>
    </row>
    <row r="22" spans="1:11" ht="43.5" x14ac:dyDescent="0.35">
      <c r="A22" s="2">
        <v>12</v>
      </c>
      <c r="B22" s="11" t="s">
        <v>37</v>
      </c>
      <c r="C22" s="19"/>
      <c r="D22" s="20" t="s">
        <v>140</v>
      </c>
      <c r="E22" s="19"/>
      <c r="F22" s="4"/>
      <c r="G22" s="2"/>
      <c r="H22" s="2"/>
      <c r="I22" s="2"/>
      <c r="J22" s="13" t="s">
        <v>20</v>
      </c>
      <c r="K22" s="15" t="s">
        <v>36</v>
      </c>
    </row>
    <row r="23" spans="1:11" ht="43.5" x14ac:dyDescent="0.35">
      <c r="A23" s="2">
        <v>13</v>
      </c>
      <c r="B23" s="11" t="s">
        <v>141</v>
      </c>
      <c r="C23" s="19"/>
      <c r="D23" s="19" t="s">
        <v>142</v>
      </c>
      <c r="E23" s="19"/>
      <c r="F23" s="4"/>
      <c r="G23" s="2"/>
      <c r="H23" s="2"/>
      <c r="I23" s="2"/>
      <c r="J23" s="13" t="s">
        <v>20</v>
      </c>
      <c r="K23" s="15" t="s">
        <v>36</v>
      </c>
    </row>
    <row r="24" spans="1:11" ht="43.5" x14ac:dyDescent="0.35">
      <c r="A24" s="2">
        <v>14</v>
      </c>
      <c r="B24" s="11" t="s">
        <v>143</v>
      </c>
      <c r="C24" s="19"/>
      <c r="D24" s="20" t="s">
        <v>140</v>
      </c>
      <c r="E24" s="19"/>
      <c r="F24" s="4"/>
      <c r="G24" s="2"/>
      <c r="H24" s="2"/>
      <c r="I24" s="2"/>
      <c r="J24" s="13" t="s">
        <v>20</v>
      </c>
      <c r="K24" s="15" t="s">
        <v>36</v>
      </c>
    </row>
    <row r="25" spans="1:11" ht="43.5" x14ac:dyDescent="0.35">
      <c r="A25" s="2">
        <v>15</v>
      </c>
      <c r="B25" s="11" t="s">
        <v>40</v>
      </c>
      <c r="C25" s="19"/>
      <c r="D25" s="19"/>
      <c r="E25" s="19"/>
      <c r="F25" s="2"/>
      <c r="G25" s="2" t="s">
        <v>41</v>
      </c>
      <c r="H25" s="2"/>
      <c r="I25" s="2"/>
      <c r="J25" s="13" t="s">
        <v>20</v>
      </c>
      <c r="K25" s="15" t="s">
        <v>36</v>
      </c>
    </row>
    <row r="26" spans="1:11" x14ac:dyDescent="0.35">
      <c r="A26" s="2">
        <v>16</v>
      </c>
      <c r="B26" s="11" t="s">
        <v>42</v>
      </c>
      <c r="C26" s="19"/>
      <c r="D26" s="19"/>
      <c r="E26" s="19"/>
      <c r="F26" s="2"/>
      <c r="G26" s="2"/>
      <c r="H26" s="2"/>
      <c r="I26" s="2"/>
      <c r="J26" s="13" t="s">
        <v>43</v>
      </c>
      <c r="K26" s="15"/>
    </row>
    <row r="27" spans="1:11" x14ac:dyDescent="0.35">
      <c r="A27" s="2">
        <v>17</v>
      </c>
      <c r="B27" s="11" t="s">
        <v>44</v>
      </c>
      <c r="C27" s="19"/>
      <c r="D27" s="19"/>
      <c r="E27" s="19"/>
      <c r="F27" s="2"/>
      <c r="G27" s="2"/>
      <c r="H27" s="2"/>
      <c r="I27" s="2"/>
      <c r="J27" s="13" t="s">
        <v>43</v>
      </c>
      <c r="K27" s="15"/>
    </row>
    <row r="28" spans="1:11" x14ac:dyDescent="0.35">
      <c r="A28" s="2">
        <v>18</v>
      </c>
      <c r="B28" s="11" t="s">
        <v>45</v>
      </c>
      <c r="C28" s="19"/>
      <c r="D28" s="19"/>
      <c r="E28" s="19"/>
      <c r="F28" s="2"/>
      <c r="G28" s="2"/>
      <c r="H28" s="2"/>
      <c r="I28" s="2"/>
      <c r="J28" s="13" t="s">
        <v>43</v>
      </c>
      <c r="K28" s="15"/>
    </row>
    <row r="29" spans="1:11" x14ac:dyDescent="0.35">
      <c r="A29" s="2">
        <v>19</v>
      </c>
      <c r="B29" s="11" t="s">
        <v>46</v>
      </c>
      <c r="C29" s="19"/>
      <c r="D29" s="19"/>
      <c r="E29" s="19"/>
      <c r="F29" s="2"/>
      <c r="G29" s="2"/>
      <c r="H29" s="2"/>
      <c r="I29" s="2"/>
      <c r="J29" s="13" t="s">
        <v>43</v>
      </c>
      <c r="K29" s="15"/>
    </row>
    <row r="30" spans="1:11" ht="29" x14ac:dyDescent="0.35">
      <c r="A30" s="2">
        <v>20</v>
      </c>
      <c r="B30" s="11" t="s">
        <v>144</v>
      </c>
      <c r="C30" s="19"/>
      <c r="D30" s="19"/>
      <c r="E30" s="19"/>
      <c r="F30" s="2"/>
      <c r="G30" s="2"/>
      <c r="H30" s="2"/>
      <c r="I30" s="2"/>
      <c r="J30" s="13" t="s">
        <v>49</v>
      </c>
      <c r="K30" s="15" t="s">
        <v>50</v>
      </c>
    </row>
    <row r="31" spans="1:11" ht="58" x14ac:dyDescent="0.35">
      <c r="A31" s="2">
        <v>21</v>
      </c>
      <c r="B31" s="11" t="s">
        <v>47</v>
      </c>
      <c r="C31" s="20" t="s">
        <v>17</v>
      </c>
      <c r="D31" s="20"/>
      <c r="E31" s="20"/>
      <c r="F31" s="2"/>
      <c r="G31" s="2"/>
      <c r="H31" s="5" t="s">
        <v>48</v>
      </c>
      <c r="I31" s="5"/>
      <c r="J31" s="13" t="s">
        <v>49</v>
      </c>
      <c r="K31" s="15" t="s">
        <v>50</v>
      </c>
    </row>
    <row r="32" spans="1:11" ht="29" x14ac:dyDescent="0.35">
      <c r="A32" s="2">
        <v>22</v>
      </c>
      <c r="B32" s="11" t="s">
        <v>51</v>
      </c>
      <c r="C32" s="19" t="s">
        <v>17</v>
      </c>
      <c r="D32" s="19"/>
      <c r="E32" s="19"/>
      <c r="F32" s="2" t="s">
        <v>24</v>
      </c>
      <c r="G32" s="2"/>
      <c r="H32" s="2"/>
      <c r="I32" s="2"/>
      <c r="J32" s="13" t="s">
        <v>49</v>
      </c>
      <c r="K32" s="15" t="s">
        <v>50</v>
      </c>
    </row>
    <row r="33" spans="1:11" ht="29" x14ac:dyDescent="0.35">
      <c r="A33" s="2">
        <v>23</v>
      </c>
      <c r="B33" s="11" t="s">
        <v>52</v>
      </c>
      <c r="C33" s="19" t="s">
        <v>17</v>
      </c>
      <c r="D33" s="19"/>
      <c r="E33" s="19"/>
      <c r="F33" s="2" t="s">
        <v>24</v>
      </c>
      <c r="G33" s="2"/>
      <c r="H33" s="2" t="s">
        <v>53</v>
      </c>
      <c r="I33" s="2" t="s">
        <v>54</v>
      </c>
      <c r="J33" s="13" t="s">
        <v>49</v>
      </c>
      <c r="K33" s="15" t="s">
        <v>50</v>
      </c>
    </row>
    <row r="34" spans="1:11" ht="29" x14ac:dyDescent="0.35">
      <c r="A34" s="2">
        <v>24</v>
      </c>
      <c r="B34" s="11" t="s">
        <v>55</v>
      </c>
      <c r="C34" s="19" t="s">
        <v>34</v>
      </c>
      <c r="D34" s="19"/>
      <c r="E34" s="19"/>
      <c r="F34" s="2"/>
      <c r="G34" s="2"/>
      <c r="H34" s="2"/>
      <c r="I34" s="2" t="s">
        <v>54</v>
      </c>
      <c r="J34" s="13" t="s">
        <v>49</v>
      </c>
      <c r="K34" s="15" t="s">
        <v>50</v>
      </c>
    </row>
    <row r="35" spans="1:11" ht="29" x14ac:dyDescent="0.35">
      <c r="A35" s="2">
        <v>25</v>
      </c>
      <c r="B35" s="11" t="s">
        <v>145</v>
      </c>
      <c r="C35" s="19"/>
      <c r="D35" s="20" t="s">
        <v>140</v>
      </c>
      <c r="E35" s="19"/>
      <c r="F35" s="2"/>
      <c r="G35" s="2"/>
      <c r="H35" s="2"/>
      <c r="I35" s="2"/>
      <c r="J35" s="13"/>
      <c r="K35" s="15"/>
    </row>
    <row r="36" spans="1:11" x14ac:dyDescent="0.35">
      <c r="A36" s="2">
        <v>26</v>
      </c>
      <c r="B36" s="11" t="s">
        <v>146</v>
      </c>
      <c r="C36" s="19" t="s">
        <v>17</v>
      </c>
      <c r="D36" s="19"/>
      <c r="E36" s="19"/>
      <c r="F36" s="2" t="s">
        <v>24</v>
      </c>
      <c r="G36" s="2"/>
      <c r="H36" s="2"/>
      <c r="I36" s="2"/>
      <c r="J36" s="13"/>
      <c r="K36" s="15"/>
    </row>
    <row r="37" spans="1:11" ht="43.5" x14ac:dyDescent="0.35">
      <c r="A37" s="2">
        <v>27</v>
      </c>
      <c r="B37" s="11" t="s">
        <v>56</v>
      </c>
      <c r="C37" s="19" t="s">
        <v>34</v>
      </c>
      <c r="D37" s="20" t="s">
        <v>147</v>
      </c>
      <c r="E37" s="19"/>
      <c r="F37" s="2" t="s">
        <v>24</v>
      </c>
      <c r="G37" s="2"/>
      <c r="H37" s="2" t="s">
        <v>57</v>
      </c>
      <c r="I37" s="2"/>
      <c r="J37" s="13" t="s">
        <v>49</v>
      </c>
      <c r="K37" s="15" t="s">
        <v>50</v>
      </c>
    </row>
    <row r="38" spans="1:11" ht="60" customHeight="1" x14ac:dyDescent="0.35">
      <c r="A38" s="2">
        <v>28</v>
      </c>
      <c r="B38" s="11" t="s">
        <v>58</v>
      </c>
      <c r="C38" s="19" t="s">
        <v>34</v>
      </c>
      <c r="D38" s="19"/>
      <c r="E38" s="19"/>
      <c r="F38" s="2" t="s">
        <v>24</v>
      </c>
      <c r="G38" s="2"/>
      <c r="H38" s="2"/>
      <c r="I38" s="2"/>
      <c r="J38" s="13" t="s">
        <v>49</v>
      </c>
      <c r="K38" s="15" t="s">
        <v>50</v>
      </c>
    </row>
    <row r="39" spans="1:11" ht="43.5" x14ac:dyDescent="0.35">
      <c r="A39" s="2">
        <v>29</v>
      </c>
      <c r="B39" s="11" t="s">
        <v>59</v>
      </c>
      <c r="C39" s="19" t="s">
        <v>34</v>
      </c>
      <c r="D39" s="20" t="s">
        <v>148</v>
      </c>
      <c r="E39" s="19"/>
      <c r="F39" s="2"/>
      <c r="G39" s="2"/>
      <c r="H39" s="2"/>
      <c r="I39" s="2"/>
      <c r="J39" s="13" t="s">
        <v>49</v>
      </c>
      <c r="K39" s="15" t="s">
        <v>60</v>
      </c>
    </row>
    <row r="40" spans="1:11" ht="43.5" x14ac:dyDescent="0.35">
      <c r="A40" s="2">
        <v>30</v>
      </c>
      <c r="B40" s="11" t="s">
        <v>61</v>
      </c>
      <c r="C40" s="19" t="s">
        <v>17</v>
      </c>
      <c r="D40" s="19"/>
      <c r="E40" s="19"/>
      <c r="F40" s="2"/>
      <c r="G40" s="2"/>
      <c r="H40" s="2"/>
      <c r="I40" s="2"/>
      <c r="J40" s="13" t="s">
        <v>49</v>
      </c>
      <c r="K40" s="15" t="s">
        <v>60</v>
      </c>
    </row>
    <row r="41" spans="1:11" ht="43.5" x14ac:dyDescent="0.35">
      <c r="A41" s="2">
        <v>31</v>
      </c>
      <c r="B41" s="11" t="s">
        <v>62</v>
      </c>
      <c r="C41" s="19" t="s">
        <v>17</v>
      </c>
      <c r="D41" s="21" t="s">
        <v>149</v>
      </c>
      <c r="E41" s="19"/>
      <c r="F41" s="2"/>
      <c r="G41" s="2"/>
      <c r="H41" s="2"/>
      <c r="I41" s="2"/>
      <c r="J41" s="13" t="s">
        <v>49</v>
      </c>
      <c r="K41" s="15" t="s">
        <v>63</v>
      </c>
    </row>
    <row r="42" spans="1:11" ht="29" x14ac:dyDescent="0.35">
      <c r="A42" s="2">
        <v>32</v>
      </c>
      <c r="B42" s="11" t="s">
        <v>64</v>
      </c>
      <c r="C42" s="19" t="s">
        <v>17</v>
      </c>
      <c r="D42" s="19"/>
      <c r="E42" s="19"/>
      <c r="F42" s="2"/>
      <c r="G42" s="2"/>
      <c r="H42" s="2"/>
      <c r="I42" s="2"/>
      <c r="J42" s="13" t="s">
        <v>49</v>
      </c>
      <c r="K42" s="15" t="s">
        <v>63</v>
      </c>
    </row>
    <row r="43" spans="1:11" ht="43.5" x14ac:dyDescent="0.35">
      <c r="A43" s="2">
        <v>33</v>
      </c>
      <c r="B43" s="11" t="s">
        <v>65</v>
      </c>
      <c r="C43" s="19" t="s">
        <v>34</v>
      </c>
      <c r="D43" s="20" t="s">
        <v>150</v>
      </c>
      <c r="E43" s="19"/>
      <c r="F43" s="2"/>
      <c r="G43" s="2"/>
      <c r="H43" s="2"/>
      <c r="I43" s="2"/>
      <c r="J43" s="13" t="s">
        <v>49</v>
      </c>
      <c r="K43" s="15" t="s">
        <v>63</v>
      </c>
    </row>
    <row r="44" spans="1:11" ht="29" x14ac:dyDescent="0.35">
      <c r="A44" s="2">
        <v>34</v>
      </c>
      <c r="B44" s="11" t="s">
        <v>66</v>
      </c>
      <c r="C44" s="19"/>
      <c r="D44" s="19"/>
      <c r="E44" s="19"/>
      <c r="F44" s="2"/>
      <c r="G44" s="2"/>
      <c r="H44" s="2"/>
      <c r="I44" s="2"/>
      <c r="J44" s="13" t="s">
        <v>49</v>
      </c>
      <c r="K44" s="15" t="s">
        <v>63</v>
      </c>
    </row>
    <row r="45" spans="1:11" ht="29" x14ac:dyDescent="0.35">
      <c r="A45" s="2">
        <v>35</v>
      </c>
      <c r="B45" s="11" t="s">
        <v>67</v>
      </c>
      <c r="C45" s="19" t="s">
        <v>34</v>
      </c>
      <c r="D45" s="20" t="s">
        <v>151</v>
      </c>
      <c r="E45" s="19"/>
      <c r="F45" s="2"/>
      <c r="G45" s="2" t="s">
        <v>68</v>
      </c>
      <c r="H45" s="2"/>
      <c r="I45" s="2"/>
      <c r="J45" s="13" t="s">
        <v>49</v>
      </c>
      <c r="K45" s="15" t="s">
        <v>69</v>
      </c>
    </row>
    <row r="46" spans="1:11" ht="29" x14ac:dyDescent="0.35">
      <c r="A46" s="2">
        <v>36</v>
      </c>
      <c r="B46" s="11" t="s">
        <v>70</v>
      </c>
      <c r="C46" s="19" t="s">
        <v>17</v>
      </c>
      <c r="D46" s="19"/>
      <c r="E46" s="19"/>
      <c r="F46" s="2"/>
      <c r="G46" s="2"/>
      <c r="H46" s="2"/>
      <c r="I46" s="2"/>
      <c r="J46" s="13" t="s">
        <v>49</v>
      </c>
      <c r="K46" s="15" t="s">
        <v>69</v>
      </c>
    </row>
    <row r="47" spans="1:11" ht="29" x14ac:dyDescent="0.35">
      <c r="A47" s="2">
        <v>37</v>
      </c>
      <c r="B47" s="11" t="s">
        <v>71</v>
      </c>
      <c r="C47" s="19" t="s">
        <v>17</v>
      </c>
      <c r="D47" s="19"/>
      <c r="E47" s="19"/>
      <c r="F47" s="2"/>
      <c r="G47" s="2"/>
      <c r="H47" s="2"/>
      <c r="I47" s="2"/>
      <c r="J47" s="13" t="s">
        <v>49</v>
      </c>
      <c r="K47" s="15" t="s">
        <v>69</v>
      </c>
    </row>
    <row r="48" spans="1:11" ht="43.5" x14ac:dyDescent="0.35">
      <c r="A48" s="2">
        <v>38</v>
      </c>
      <c r="B48" s="11" t="s">
        <v>72</v>
      </c>
      <c r="C48" s="19"/>
      <c r="D48" s="19"/>
      <c r="E48" s="19"/>
      <c r="F48" s="2"/>
      <c r="G48" s="2"/>
      <c r="H48" s="2"/>
      <c r="I48" s="2" t="s">
        <v>54</v>
      </c>
      <c r="J48" s="13" t="s">
        <v>49</v>
      </c>
      <c r="K48" s="15" t="s">
        <v>69</v>
      </c>
    </row>
    <row r="49" spans="1:11" ht="29" x14ac:dyDescent="0.35">
      <c r="A49" s="2">
        <v>39</v>
      </c>
      <c r="B49" s="11" t="s">
        <v>73</v>
      </c>
      <c r="C49" s="19"/>
      <c r="D49" s="19"/>
      <c r="E49" s="19"/>
      <c r="F49" s="2"/>
      <c r="G49" s="2"/>
      <c r="H49" s="2"/>
      <c r="I49" s="2"/>
      <c r="J49" s="13" t="s">
        <v>49</v>
      </c>
      <c r="K49" s="15" t="s">
        <v>69</v>
      </c>
    </row>
    <row r="50" spans="1:11" ht="29" x14ac:dyDescent="0.35">
      <c r="A50" s="2">
        <v>40</v>
      </c>
      <c r="B50" s="11" t="s">
        <v>74</v>
      </c>
      <c r="C50" s="19" t="s">
        <v>17</v>
      </c>
      <c r="D50" s="20" t="s">
        <v>151</v>
      </c>
      <c r="E50" s="19"/>
      <c r="F50" s="2"/>
      <c r="G50" s="2" t="s">
        <v>75</v>
      </c>
      <c r="H50" s="2"/>
      <c r="I50" s="2"/>
      <c r="J50" s="13" t="s">
        <v>49</v>
      </c>
      <c r="K50" s="15" t="s">
        <v>69</v>
      </c>
    </row>
    <row r="51" spans="1:11" ht="29" x14ac:dyDescent="0.35">
      <c r="A51" s="2">
        <v>41</v>
      </c>
      <c r="B51" s="8" t="s">
        <v>76</v>
      </c>
      <c r="C51" s="19"/>
      <c r="D51" s="19"/>
      <c r="E51" s="19"/>
      <c r="F51" s="2"/>
      <c r="G51" s="2"/>
      <c r="H51" s="2"/>
      <c r="I51" s="2" t="s">
        <v>54</v>
      </c>
      <c r="J51" s="13" t="s">
        <v>49</v>
      </c>
      <c r="K51" s="15" t="s">
        <v>69</v>
      </c>
    </row>
    <row r="52" spans="1:11" ht="43.5" x14ac:dyDescent="0.35">
      <c r="A52" s="2">
        <v>42</v>
      </c>
      <c r="B52" s="11" t="s">
        <v>77</v>
      </c>
      <c r="C52" s="19" t="s">
        <v>17</v>
      </c>
      <c r="D52" s="21" t="s">
        <v>152</v>
      </c>
      <c r="E52" s="19"/>
      <c r="F52" s="2"/>
      <c r="G52" s="2"/>
      <c r="H52" s="2" t="s">
        <v>78</v>
      </c>
      <c r="I52" s="2"/>
      <c r="J52" s="13" t="s">
        <v>49</v>
      </c>
      <c r="K52" s="15" t="s">
        <v>79</v>
      </c>
    </row>
    <row r="53" spans="1:11" x14ac:dyDescent="0.35">
      <c r="A53" s="2">
        <v>43</v>
      </c>
      <c r="B53" s="11" t="s">
        <v>80</v>
      </c>
      <c r="C53" s="19"/>
      <c r="D53" s="19"/>
      <c r="E53" s="19"/>
      <c r="F53" s="2"/>
      <c r="G53" s="2"/>
      <c r="H53" s="2"/>
      <c r="I53" s="2"/>
      <c r="J53" s="13" t="s">
        <v>49</v>
      </c>
      <c r="K53" s="15" t="s">
        <v>81</v>
      </c>
    </row>
    <row r="54" spans="1:11" x14ac:dyDescent="0.35">
      <c r="A54" s="2">
        <v>44</v>
      </c>
      <c r="B54" s="11" t="s">
        <v>82</v>
      </c>
      <c r="C54" s="19" t="s">
        <v>17</v>
      </c>
      <c r="D54" s="19"/>
      <c r="E54" s="19"/>
      <c r="F54" s="2"/>
      <c r="G54" s="2"/>
      <c r="H54" s="2"/>
      <c r="I54" s="2"/>
      <c r="J54" s="13" t="s">
        <v>49</v>
      </c>
      <c r="K54" s="15" t="s">
        <v>81</v>
      </c>
    </row>
    <row r="55" spans="1:11" ht="29" x14ac:dyDescent="0.35">
      <c r="A55" s="2">
        <v>45</v>
      </c>
      <c r="B55" s="11" t="s">
        <v>83</v>
      </c>
      <c r="C55" s="19"/>
      <c r="D55" s="19"/>
      <c r="E55" s="19"/>
      <c r="F55" s="2"/>
      <c r="G55" s="2"/>
      <c r="H55" s="2"/>
      <c r="I55" s="2"/>
      <c r="J55" s="13" t="s">
        <v>49</v>
      </c>
      <c r="K55" s="15" t="s">
        <v>81</v>
      </c>
    </row>
    <row r="56" spans="1:11" x14ac:dyDescent="0.35">
      <c r="A56" s="2">
        <v>46</v>
      </c>
      <c r="B56" s="11" t="s">
        <v>84</v>
      </c>
      <c r="C56" s="19"/>
      <c r="D56" s="19"/>
      <c r="E56" s="19"/>
      <c r="F56" s="2"/>
      <c r="G56" s="2"/>
      <c r="H56" s="2"/>
      <c r="I56" s="2"/>
      <c r="J56" s="13" t="s">
        <v>49</v>
      </c>
      <c r="K56" s="15" t="s">
        <v>81</v>
      </c>
    </row>
    <row r="57" spans="1:11" x14ac:dyDescent="0.35">
      <c r="A57" s="2">
        <v>47</v>
      </c>
      <c r="B57" s="11" t="s">
        <v>85</v>
      </c>
      <c r="C57" s="19" t="s">
        <v>17</v>
      </c>
      <c r="D57" s="19"/>
      <c r="E57" s="19"/>
      <c r="F57" s="2"/>
      <c r="G57" s="2"/>
      <c r="H57" s="2"/>
      <c r="I57" s="2"/>
      <c r="J57" s="13" t="s">
        <v>49</v>
      </c>
      <c r="K57" s="15" t="s">
        <v>81</v>
      </c>
    </row>
    <row r="58" spans="1:11" x14ac:dyDescent="0.35">
      <c r="A58" s="2">
        <v>48</v>
      </c>
      <c r="B58" s="11" t="s">
        <v>86</v>
      </c>
      <c r="C58" s="19" t="s">
        <v>17</v>
      </c>
      <c r="D58" s="19"/>
      <c r="E58" s="19"/>
      <c r="F58" s="2"/>
      <c r="G58" s="2"/>
      <c r="H58" s="2"/>
      <c r="I58" s="2"/>
      <c r="J58" s="13" t="s">
        <v>49</v>
      </c>
      <c r="K58" s="15" t="s">
        <v>81</v>
      </c>
    </row>
    <row r="59" spans="1:11" x14ac:dyDescent="0.35">
      <c r="A59" s="2">
        <v>49</v>
      </c>
      <c r="B59" s="11" t="s">
        <v>87</v>
      </c>
      <c r="C59" s="19" t="s">
        <v>17</v>
      </c>
      <c r="D59" s="19"/>
      <c r="E59" s="19"/>
      <c r="F59" s="2"/>
      <c r="G59" s="2"/>
      <c r="H59" s="2"/>
      <c r="I59" s="2"/>
      <c r="J59" s="13" t="s">
        <v>49</v>
      </c>
      <c r="K59" s="15" t="s">
        <v>81</v>
      </c>
    </row>
    <row r="60" spans="1:11" ht="29" x14ac:dyDescent="0.35">
      <c r="A60" s="2">
        <v>50</v>
      </c>
      <c r="B60" s="8" t="s">
        <v>88</v>
      </c>
      <c r="C60" s="19"/>
      <c r="D60" s="19"/>
      <c r="E60" s="19"/>
      <c r="F60" s="2"/>
      <c r="G60" s="2" t="s">
        <v>89</v>
      </c>
      <c r="H60" s="2"/>
      <c r="I60" s="2" t="s">
        <v>54</v>
      </c>
      <c r="J60" s="13" t="s">
        <v>49</v>
      </c>
      <c r="K60" s="15" t="s">
        <v>81</v>
      </c>
    </row>
    <row r="61" spans="1:11" ht="29" x14ac:dyDescent="0.35">
      <c r="A61" s="2">
        <v>51</v>
      </c>
      <c r="B61" s="11" t="s">
        <v>90</v>
      </c>
      <c r="C61" s="19" t="s">
        <v>17</v>
      </c>
      <c r="D61" s="19"/>
      <c r="E61" s="19"/>
      <c r="F61" s="2"/>
      <c r="G61" s="2"/>
      <c r="H61" s="2"/>
      <c r="I61" s="2"/>
      <c r="J61" s="13" t="s">
        <v>49</v>
      </c>
      <c r="K61" s="15" t="s">
        <v>91</v>
      </c>
    </row>
    <row r="62" spans="1:11" ht="29" x14ac:dyDescent="0.35">
      <c r="A62" s="2">
        <v>52</v>
      </c>
      <c r="B62" s="11" t="s">
        <v>92</v>
      </c>
      <c r="C62" s="19" t="s">
        <v>34</v>
      </c>
      <c r="D62" s="19"/>
      <c r="E62" s="19"/>
      <c r="F62" s="2"/>
      <c r="G62" s="2"/>
      <c r="H62" s="2"/>
      <c r="I62" s="2"/>
      <c r="J62" s="13" t="s">
        <v>49</v>
      </c>
      <c r="K62" s="15" t="s">
        <v>93</v>
      </c>
    </row>
    <row r="63" spans="1:11" ht="29" x14ac:dyDescent="0.35">
      <c r="A63" s="2">
        <v>53</v>
      </c>
      <c r="B63" s="11" t="s">
        <v>94</v>
      </c>
      <c r="C63" s="19"/>
      <c r="D63" s="19"/>
      <c r="E63" s="19"/>
      <c r="F63" s="2"/>
      <c r="G63" s="2"/>
      <c r="H63" s="2"/>
      <c r="I63" s="2" t="s">
        <v>54</v>
      </c>
      <c r="J63" s="13" t="s">
        <v>49</v>
      </c>
      <c r="K63" s="15" t="s">
        <v>93</v>
      </c>
    </row>
    <row r="64" spans="1:11" ht="29" x14ac:dyDescent="0.35">
      <c r="A64" s="2">
        <v>54</v>
      </c>
      <c r="B64" s="11" t="s">
        <v>95</v>
      </c>
      <c r="C64" s="19" t="s">
        <v>17</v>
      </c>
      <c r="D64" s="21" t="s">
        <v>153</v>
      </c>
      <c r="E64" s="19"/>
      <c r="F64" s="2"/>
      <c r="G64" s="2"/>
      <c r="H64" s="2"/>
      <c r="I64" s="2"/>
      <c r="J64" s="13" t="s">
        <v>49</v>
      </c>
      <c r="K64" s="15" t="s">
        <v>93</v>
      </c>
    </row>
    <row r="65" spans="1:11" x14ac:dyDescent="0.35">
      <c r="A65" s="2">
        <v>55</v>
      </c>
      <c r="B65" s="11" t="s">
        <v>96</v>
      </c>
      <c r="C65" s="19" t="s">
        <v>17</v>
      </c>
      <c r="D65" s="19"/>
      <c r="E65" s="19"/>
      <c r="F65" s="2" t="s">
        <v>24</v>
      </c>
      <c r="G65" s="2"/>
      <c r="H65" s="2" t="s">
        <v>97</v>
      </c>
      <c r="I65" s="2"/>
      <c r="J65" s="13" t="s">
        <v>49</v>
      </c>
      <c r="K65" s="15" t="s">
        <v>98</v>
      </c>
    </row>
    <row r="66" spans="1:11" x14ac:dyDescent="0.35">
      <c r="A66" s="2">
        <v>56</v>
      </c>
      <c r="B66" s="11" t="s">
        <v>99</v>
      </c>
      <c r="C66" s="19" t="s">
        <v>34</v>
      </c>
      <c r="D66" s="19"/>
      <c r="E66" s="19"/>
      <c r="F66" s="2" t="s">
        <v>24</v>
      </c>
      <c r="G66" s="2"/>
      <c r="H66" s="2"/>
      <c r="I66" s="2"/>
      <c r="J66" s="13" t="s">
        <v>49</v>
      </c>
      <c r="K66" s="15" t="s">
        <v>98</v>
      </c>
    </row>
    <row r="67" spans="1:11" ht="29" x14ac:dyDescent="0.35">
      <c r="A67" s="2">
        <v>57</v>
      </c>
      <c r="B67" s="11" t="s">
        <v>100</v>
      </c>
      <c r="C67" s="19" t="s">
        <v>34</v>
      </c>
      <c r="D67" s="19"/>
      <c r="E67" s="19">
        <v>0</v>
      </c>
      <c r="F67" s="2" t="s">
        <v>24</v>
      </c>
      <c r="G67" s="2" t="s">
        <v>101</v>
      </c>
      <c r="H67" s="2"/>
      <c r="I67" s="2"/>
      <c r="J67" s="13" t="s">
        <v>49</v>
      </c>
      <c r="K67" s="15" t="s">
        <v>98</v>
      </c>
    </row>
    <row r="68" spans="1:11" ht="29" x14ac:dyDescent="0.35">
      <c r="A68" s="2">
        <v>58</v>
      </c>
      <c r="B68" s="11" t="s">
        <v>102</v>
      </c>
      <c r="C68" s="19" t="s">
        <v>17</v>
      </c>
      <c r="D68" s="19"/>
      <c r="E68" s="19">
        <v>0</v>
      </c>
      <c r="F68" s="2" t="s">
        <v>24</v>
      </c>
      <c r="G68" s="2" t="s">
        <v>103</v>
      </c>
      <c r="H68" s="2"/>
      <c r="I68" s="2"/>
      <c r="J68" s="13" t="s">
        <v>49</v>
      </c>
      <c r="K68" s="15" t="s">
        <v>98</v>
      </c>
    </row>
    <row r="69" spans="1:11" ht="29" x14ac:dyDescent="0.35">
      <c r="A69" s="2">
        <v>59</v>
      </c>
      <c r="B69" s="11" t="s">
        <v>104</v>
      </c>
      <c r="C69" s="19" t="s">
        <v>34</v>
      </c>
      <c r="D69" s="19"/>
      <c r="E69" s="19">
        <v>0</v>
      </c>
      <c r="F69" s="2" t="s">
        <v>24</v>
      </c>
      <c r="G69" s="2" t="s">
        <v>105</v>
      </c>
      <c r="H69" s="2"/>
      <c r="I69" s="2"/>
      <c r="J69" s="13" t="s">
        <v>49</v>
      </c>
      <c r="K69" s="15" t="s">
        <v>98</v>
      </c>
    </row>
    <row r="70" spans="1:11" x14ac:dyDescent="0.35">
      <c r="A70" s="2">
        <v>60</v>
      </c>
      <c r="B70" s="11" t="s">
        <v>106</v>
      </c>
      <c r="C70" s="19" t="s">
        <v>34</v>
      </c>
      <c r="D70" s="19"/>
      <c r="E70" s="19">
        <v>0</v>
      </c>
      <c r="F70" s="2" t="s">
        <v>24</v>
      </c>
      <c r="G70" s="2" t="s">
        <v>107</v>
      </c>
      <c r="H70" s="2"/>
      <c r="I70" s="2"/>
      <c r="J70" s="13" t="s">
        <v>49</v>
      </c>
      <c r="K70" s="15" t="s">
        <v>98</v>
      </c>
    </row>
    <row r="71" spans="1:11" ht="58" x14ac:dyDescent="0.35">
      <c r="A71" s="2">
        <v>61</v>
      </c>
      <c r="B71" s="11" t="s">
        <v>108</v>
      </c>
      <c r="C71" s="19" t="s">
        <v>34</v>
      </c>
      <c r="D71" s="20" t="s">
        <v>154</v>
      </c>
      <c r="E71" s="20" t="s">
        <v>155</v>
      </c>
      <c r="F71" s="2" t="s">
        <v>24</v>
      </c>
      <c r="G71" s="2"/>
      <c r="H71" s="2"/>
      <c r="I71" s="2"/>
      <c r="J71" s="13" t="s">
        <v>49</v>
      </c>
      <c r="K71" s="15" t="s">
        <v>98</v>
      </c>
    </row>
    <row r="72" spans="1:11" x14ac:dyDescent="0.35">
      <c r="A72" s="2">
        <v>62</v>
      </c>
      <c r="B72" s="11" t="s">
        <v>109</v>
      </c>
      <c r="C72" s="19"/>
      <c r="D72" s="19"/>
      <c r="E72" s="19">
        <v>0</v>
      </c>
      <c r="F72" s="2" t="s">
        <v>24</v>
      </c>
      <c r="G72" s="2" t="s">
        <v>110</v>
      </c>
      <c r="H72" s="2"/>
      <c r="I72" s="2"/>
      <c r="J72" s="13" t="s">
        <v>49</v>
      </c>
      <c r="K72" s="15" t="s">
        <v>98</v>
      </c>
    </row>
    <row r="73" spans="1:11" x14ac:dyDescent="0.35">
      <c r="A73" s="2">
        <v>63</v>
      </c>
      <c r="B73" s="11" t="s">
        <v>111</v>
      </c>
      <c r="C73" s="19"/>
      <c r="D73" s="19"/>
      <c r="E73" s="19">
        <v>0</v>
      </c>
      <c r="F73" s="2" t="s">
        <v>24</v>
      </c>
      <c r="G73" s="2" t="s">
        <v>112</v>
      </c>
      <c r="H73" s="2"/>
      <c r="I73" s="2" t="s">
        <v>54</v>
      </c>
      <c r="J73" s="13" t="s">
        <v>49</v>
      </c>
      <c r="K73" s="15" t="s">
        <v>98</v>
      </c>
    </row>
    <row r="74" spans="1:11" ht="29" x14ac:dyDescent="0.35">
      <c r="A74" s="2">
        <v>64</v>
      </c>
      <c r="B74" s="11" t="s">
        <v>113</v>
      </c>
      <c r="C74" s="19"/>
      <c r="D74" s="19"/>
      <c r="E74" s="19">
        <v>0</v>
      </c>
      <c r="F74" s="2" t="s">
        <v>24</v>
      </c>
      <c r="G74" s="2" t="s">
        <v>114</v>
      </c>
      <c r="H74" s="2"/>
      <c r="I74" s="2" t="s">
        <v>54</v>
      </c>
      <c r="J74" s="13" t="s">
        <v>49</v>
      </c>
      <c r="K74" s="15" t="s">
        <v>98</v>
      </c>
    </row>
    <row r="75" spans="1:11" ht="58" x14ac:dyDescent="0.35">
      <c r="A75" s="2">
        <v>65</v>
      </c>
      <c r="B75" s="11" t="s">
        <v>115</v>
      </c>
      <c r="C75" s="19" t="s">
        <v>17</v>
      </c>
      <c r="D75" s="19"/>
      <c r="E75" s="20" t="s">
        <v>155</v>
      </c>
      <c r="F75" s="2" t="s">
        <v>24</v>
      </c>
      <c r="G75" s="2" t="s">
        <v>116</v>
      </c>
      <c r="H75" s="2"/>
      <c r="I75" s="2"/>
      <c r="J75" s="13" t="s">
        <v>49</v>
      </c>
      <c r="K75" s="15" t="s">
        <v>98</v>
      </c>
    </row>
    <row r="76" spans="1:11" ht="58" x14ac:dyDescent="0.35">
      <c r="A76" s="2">
        <v>66</v>
      </c>
      <c r="B76" s="11" t="s">
        <v>117</v>
      </c>
      <c r="C76" s="19" t="s">
        <v>17</v>
      </c>
      <c r="D76" s="19"/>
      <c r="E76" s="20" t="s">
        <v>155</v>
      </c>
      <c r="F76" s="2" t="s">
        <v>24</v>
      </c>
      <c r="G76" s="2" t="s">
        <v>118</v>
      </c>
      <c r="H76" s="2"/>
      <c r="I76" s="2"/>
      <c r="J76" s="13" t="s">
        <v>49</v>
      </c>
      <c r="K76" s="15" t="s">
        <v>98</v>
      </c>
    </row>
    <row r="77" spans="1:11" ht="29" x14ac:dyDescent="0.35">
      <c r="A77" s="2">
        <v>67</v>
      </c>
      <c r="B77" s="11" t="s">
        <v>119</v>
      </c>
      <c r="C77" s="19"/>
      <c r="D77" s="19"/>
      <c r="E77" s="19">
        <v>0</v>
      </c>
      <c r="F77" s="2" t="s">
        <v>24</v>
      </c>
      <c r="G77" s="2" t="s">
        <v>120</v>
      </c>
      <c r="H77" s="2"/>
      <c r="I77" s="2"/>
      <c r="J77" s="13" t="s">
        <v>49</v>
      </c>
      <c r="K77" s="15" t="s">
        <v>98</v>
      </c>
    </row>
    <row r="78" spans="1:11" ht="29" x14ac:dyDescent="0.35">
      <c r="A78" s="2">
        <v>68</v>
      </c>
      <c r="B78" s="11" t="s">
        <v>121</v>
      </c>
      <c r="C78" s="19"/>
      <c r="D78" s="19"/>
      <c r="E78" s="19">
        <v>0</v>
      </c>
      <c r="F78" s="2" t="s">
        <v>24</v>
      </c>
      <c r="G78" s="2" t="s">
        <v>122</v>
      </c>
      <c r="H78" s="2" t="s">
        <v>123</v>
      </c>
      <c r="I78" s="2"/>
      <c r="J78" s="13" t="s">
        <v>49</v>
      </c>
      <c r="K78" s="15" t="s">
        <v>98</v>
      </c>
    </row>
    <row r="79" spans="1:11" x14ac:dyDescent="0.35">
      <c r="A79" s="2">
        <v>69</v>
      </c>
      <c r="B79" s="11" t="s">
        <v>124</v>
      </c>
      <c r="C79" s="19"/>
      <c r="D79" s="19"/>
      <c r="E79" s="19"/>
      <c r="F79" s="2"/>
      <c r="G79" s="2"/>
      <c r="H79" s="2"/>
      <c r="I79" s="2"/>
      <c r="J79" s="13" t="s">
        <v>125</v>
      </c>
      <c r="K79" s="15" t="s">
        <v>98</v>
      </c>
    </row>
    <row r="80" spans="1:11" ht="29" x14ac:dyDescent="0.35">
      <c r="A80" s="2">
        <v>70</v>
      </c>
      <c r="B80" s="11" t="s">
        <v>126</v>
      </c>
      <c r="C80" s="19" t="s">
        <v>17</v>
      </c>
      <c r="D80" s="20" t="s">
        <v>156</v>
      </c>
      <c r="E80" s="19"/>
      <c r="F80" s="2"/>
      <c r="G80" s="2"/>
      <c r="H80" s="2"/>
      <c r="I80" s="2"/>
      <c r="J80" s="13" t="s">
        <v>125</v>
      </c>
      <c r="K80" s="15" t="s">
        <v>98</v>
      </c>
    </row>
    <row r="81" spans="1:11" x14ac:dyDescent="0.35">
      <c r="A81" s="2">
        <v>71</v>
      </c>
      <c r="B81" s="11" t="s">
        <v>127</v>
      </c>
      <c r="C81" s="19" t="s">
        <v>17</v>
      </c>
      <c r="D81" s="19"/>
      <c r="E81" s="19"/>
      <c r="F81" s="2"/>
      <c r="G81" s="2"/>
      <c r="H81" s="2" t="s">
        <v>128</v>
      </c>
      <c r="I81" s="2"/>
      <c r="J81" s="13"/>
      <c r="K81" s="15"/>
    </row>
    <row r="82" spans="1:11" x14ac:dyDescent="0.35">
      <c r="A82" s="2">
        <v>72</v>
      </c>
      <c r="B82" s="11" t="s">
        <v>129</v>
      </c>
      <c r="C82" s="19" t="s">
        <v>17</v>
      </c>
      <c r="D82" s="19"/>
      <c r="E82" s="19"/>
      <c r="F82" s="2"/>
      <c r="G82" s="2"/>
      <c r="H82" s="2" t="s">
        <v>130</v>
      </c>
      <c r="I82" s="2"/>
      <c r="J82" s="13"/>
      <c r="K82" s="15"/>
    </row>
    <row r="83" spans="1:11" x14ac:dyDescent="0.35">
      <c r="A83" s="2">
        <v>73</v>
      </c>
      <c r="B83" s="11" t="s">
        <v>157</v>
      </c>
      <c r="C83" s="19"/>
      <c r="D83" s="19"/>
      <c r="E83" s="19"/>
      <c r="F83" s="2" t="s">
        <v>24</v>
      </c>
      <c r="G83" s="2"/>
      <c r="H83" s="2"/>
      <c r="I83" s="2" t="s">
        <v>54</v>
      </c>
      <c r="J83" s="13"/>
      <c r="K83" s="15"/>
    </row>
    <row r="84" spans="1:11" x14ac:dyDescent="0.35">
      <c r="A84" s="3"/>
      <c r="B84" s="9"/>
      <c r="F84" s="3"/>
      <c r="J84" s="12"/>
      <c r="K84" s="12"/>
    </row>
    <row r="85" spans="1:11" x14ac:dyDescent="0.35">
      <c r="A85" s="3"/>
      <c r="B85" s="9"/>
      <c r="F85" s="3"/>
      <c r="J85" s="12"/>
      <c r="K85" s="12"/>
    </row>
  </sheetData>
  <autoFilter ref="A10:K83" xr:uid="{00000000-0009-0000-0000-000001000000}"/>
  <pageMargins left="0.70866141732283472" right="0.70866141732283472" top="0.74803149606299213" bottom="0.74803149606299213" header="0.31496062992125984" footer="0.31496062992125984"/>
  <pageSetup paperSize="8" scale="48" fitToHeight="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zoomScale="85" zoomScaleNormal="85" workbookViewId="0">
      <selection activeCell="B62" sqref="B62"/>
    </sheetView>
  </sheetViews>
  <sheetFormatPr baseColWidth="10" defaultColWidth="11.453125" defaultRowHeight="14.5" x14ac:dyDescent="0.35"/>
  <cols>
    <col min="1" max="1" width="4.81640625" style="12" customWidth="1"/>
    <col min="2" max="2" width="81.7265625" style="3" customWidth="1"/>
    <col min="3" max="3" width="55.1796875" style="3" customWidth="1"/>
    <col min="4" max="4" width="14.1796875" style="18" customWidth="1"/>
    <col min="5" max="5" width="31.26953125" style="18" customWidth="1"/>
    <col min="6" max="6" width="14.1796875" style="18" customWidth="1"/>
    <col min="7" max="7" width="14.1796875" style="1" customWidth="1"/>
    <col min="8" max="10" width="14.1796875" style="3" customWidth="1"/>
    <col min="11" max="11" width="30.7265625" style="3" bestFit="1" customWidth="1"/>
    <col min="12" max="12" width="34.54296875" style="9" customWidth="1"/>
    <col min="13" max="13" width="29.1796875" style="12" bestFit="1" customWidth="1"/>
    <col min="14" max="16384" width="11.453125" style="12"/>
  </cols>
  <sheetData>
    <row r="1" spans="1:12" x14ac:dyDescent="0.35">
      <c r="A1" s="3"/>
    </row>
    <row r="2" spans="1:12" x14ac:dyDescent="0.35">
      <c r="A2" s="16" t="s">
        <v>0</v>
      </c>
      <c r="G2" s="3"/>
    </row>
    <row r="3" spans="1:12" ht="15" customHeight="1" x14ac:dyDescent="0.35">
      <c r="B3" s="15" t="s">
        <v>132</v>
      </c>
      <c r="C3" s="1"/>
      <c r="G3" s="3"/>
      <c r="L3" s="10"/>
    </row>
    <row r="4" spans="1:12" ht="15" customHeight="1" x14ac:dyDescent="0.35">
      <c r="A4" s="4"/>
      <c r="B4" s="15" t="s">
        <v>2</v>
      </c>
      <c r="C4" s="1"/>
      <c r="G4" s="3"/>
      <c r="L4" s="10"/>
    </row>
    <row r="5" spans="1:12" ht="15" customHeight="1" x14ac:dyDescent="0.35">
      <c r="A5" s="4"/>
      <c r="B5" s="15" t="s">
        <v>3</v>
      </c>
      <c r="C5" s="1"/>
      <c r="G5" s="3"/>
      <c r="L5" s="10"/>
    </row>
    <row r="6" spans="1:12" ht="15" customHeight="1" x14ac:dyDescent="0.35">
      <c r="A6" s="4"/>
      <c r="B6" s="15" t="s">
        <v>4</v>
      </c>
      <c r="C6" s="1"/>
      <c r="G6" s="3"/>
      <c r="L6" s="10"/>
    </row>
    <row r="7" spans="1:12" ht="15" customHeight="1" x14ac:dyDescent="0.35">
      <c r="A7" s="4"/>
      <c r="B7" s="15" t="s">
        <v>5</v>
      </c>
      <c r="C7" s="1"/>
      <c r="G7" s="3"/>
      <c r="L7" s="10"/>
    </row>
    <row r="9" spans="1:12" x14ac:dyDescent="0.35">
      <c r="A9" s="14" t="s">
        <v>6</v>
      </c>
    </row>
    <row r="10" spans="1:12" ht="170.5" x14ac:dyDescent="0.35">
      <c r="A10" s="6" t="s">
        <v>7</v>
      </c>
      <c r="B10" s="7" t="s">
        <v>133</v>
      </c>
      <c r="C10" s="7"/>
      <c r="D10" s="17" t="s">
        <v>134</v>
      </c>
      <c r="E10" s="17"/>
      <c r="F10" s="17" t="s">
        <v>135</v>
      </c>
      <c r="G10" s="6" t="s">
        <v>9</v>
      </c>
      <c r="H10" s="6" t="s">
        <v>10</v>
      </c>
      <c r="I10" s="6" t="s">
        <v>136</v>
      </c>
      <c r="J10" s="6" t="s">
        <v>12</v>
      </c>
      <c r="K10" s="6" t="s">
        <v>14</v>
      </c>
      <c r="L10" s="6" t="s">
        <v>15</v>
      </c>
    </row>
    <row r="11" spans="1:12" ht="29" x14ac:dyDescent="0.35">
      <c r="A11" s="2">
        <v>1</v>
      </c>
      <c r="B11" s="11" t="s">
        <v>16</v>
      </c>
      <c r="C11" s="11"/>
      <c r="D11" s="19" t="s">
        <v>17</v>
      </c>
      <c r="E11" s="21" t="s">
        <v>158</v>
      </c>
      <c r="F11" s="19"/>
      <c r="G11" s="2"/>
      <c r="H11" s="2"/>
      <c r="I11" s="2"/>
      <c r="J11" s="2"/>
      <c r="K11" s="13" t="s">
        <v>18</v>
      </c>
      <c r="L11" s="15"/>
    </row>
    <row r="12" spans="1:12" ht="130.5" x14ac:dyDescent="0.35">
      <c r="A12" s="2">
        <v>2</v>
      </c>
      <c r="B12" s="11" t="s">
        <v>19</v>
      </c>
      <c r="C12" s="11"/>
      <c r="D12" s="19" t="s">
        <v>17</v>
      </c>
      <c r="E12" s="22" t="s">
        <v>137</v>
      </c>
      <c r="F12" s="19"/>
      <c r="G12" s="2"/>
      <c r="H12" s="2"/>
      <c r="I12" s="2"/>
      <c r="J12" s="2"/>
      <c r="K12" s="13" t="s">
        <v>20</v>
      </c>
      <c r="L12" s="15" t="s">
        <v>21</v>
      </c>
    </row>
    <row r="13" spans="1:12" x14ac:dyDescent="0.35">
      <c r="A13" s="2">
        <v>3</v>
      </c>
      <c r="B13" s="11" t="s">
        <v>22</v>
      </c>
      <c r="C13" s="11"/>
      <c r="D13" s="19"/>
      <c r="E13" s="19"/>
      <c r="F13" s="19"/>
      <c r="G13" s="2"/>
      <c r="H13" s="2"/>
      <c r="I13" s="2"/>
      <c r="J13" s="2"/>
      <c r="K13" s="13" t="s">
        <v>20</v>
      </c>
      <c r="L13" s="15" t="s">
        <v>21</v>
      </c>
    </row>
    <row r="14" spans="1:12" x14ac:dyDescent="0.35">
      <c r="A14" s="2">
        <v>4</v>
      </c>
      <c r="B14" s="11" t="s">
        <v>23</v>
      </c>
      <c r="C14" s="11"/>
      <c r="D14" s="19" t="s">
        <v>34</v>
      </c>
      <c r="E14" s="19"/>
      <c r="F14" s="19"/>
      <c r="G14" s="2" t="s">
        <v>24</v>
      </c>
      <c r="H14" s="2"/>
      <c r="I14" s="2"/>
      <c r="J14" s="2"/>
      <c r="K14" s="13" t="s">
        <v>20</v>
      </c>
      <c r="L14" s="15" t="s">
        <v>21</v>
      </c>
    </row>
    <row r="15" spans="1:12" ht="29" x14ac:dyDescent="0.35">
      <c r="A15" s="2">
        <v>5</v>
      </c>
      <c r="B15" s="11" t="s">
        <v>25</v>
      </c>
      <c r="C15" s="11"/>
      <c r="D15" s="19" t="s">
        <v>17</v>
      </c>
      <c r="E15" s="19"/>
      <c r="F15" s="19"/>
      <c r="G15" s="2"/>
      <c r="H15" s="2"/>
      <c r="I15" s="2"/>
      <c r="J15" s="2"/>
      <c r="K15" s="13" t="s">
        <v>20</v>
      </c>
      <c r="L15" s="15" t="s">
        <v>26</v>
      </c>
    </row>
    <row r="16" spans="1:12" ht="29" x14ac:dyDescent="0.35">
      <c r="A16" s="2">
        <v>6</v>
      </c>
      <c r="B16" s="11" t="s">
        <v>27</v>
      </c>
      <c r="C16" s="11"/>
      <c r="D16" s="19"/>
      <c r="E16" s="19"/>
      <c r="F16" s="19"/>
      <c r="G16" s="2"/>
      <c r="H16" s="2"/>
      <c r="I16" s="2"/>
      <c r="J16" s="2"/>
      <c r="K16" s="13" t="s">
        <v>20</v>
      </c>
      <c r="L16" s="15" t="s">
        <v>26</v>
      </c>
    </row>
    <row r="17" spans="1:12" ht="29" x14ac:dyDescent="0.35">
      <c r="A17" s="2">
        <v>7</v>
      </c>
      <c r="B17" s="11" t="s">
        <v>28</v>
      </c>
      <c r="C17" s="11"/>
      <c r="D17" s="19" t="s">
        <v>17</v>
      </c>
      <c r="E17" s="19"/>
      <c r="F17" s="19"/>
      <c r="G17" s="4"/>
      <c r="H17" s="2"/>
      <c r="I17" s="2"/>
      <c r="J17" s="2"/>
      <c r="K17" s="13" t="s">
        <v>20</v>
      </c>
      <c r="L17" s="15" t="s">
        <v>29</v>
      </c>
    </row>
    <row r="18" spans="1:12" ht="29" x14ac:dyDescent="0.35">
      <c r="A18" s="2">
        <v>8</v>
      </c>
      <c r="B18" s="11" t="s">
        <v>30</v>
      </c>
      <c r="C18" s="11"/>
      <c r="D18" s="19" t="s">
        <v>17</v>
      </c>
      <c r="E18" s="19" t="s">
        <v>138</v>
      </c>
      <c r="F18" s="19"/>
      <c r="G18" s="4"/>
      <c r="H18" s="2"/>
      <c r="I18" s="2"/>
      <c r="J18" s="2"/>
      <c r="K18" s="13" t="s">
        <v>20</v>
      </c>
      <c r="L18" s="15" t="s">
        <v>29</v>
      </c>
    </row>
    <row r="19" spans="1:12" ht="29" x14ac:dyDescent="0.35">
      <c r="A19" s="2">
        <v>9</v>
      </c>
      <c r="B19" s="11" t="s">
        <v>31</v>
      </c>
      <c r="C19" s="11"/>
      <c r="D19" s="19" t="s">
        <v>17</v>
      </c>
      <c r="E19" s="19"/>
      <c r="F19" s="19"/>
      <c r="G19" s="4"/>
      <c r="H19" s="2" t="s">
        <v>32</v>
      </c>
      <c r="I19" s="2"/>
      <c r="J19" s="2"/>
      <c r="K19" s="13" t="s">
        <v>20</v>
      </c>
      <c r="L19" s="15" t="s">
        <v>29</v>
      </c>
    </row>
    <row r="20" spans="1:12" ht="29" x14ac:dyDescent="0.35">
      <c r="A20" s="2">
        <v>10</v>
      </c>
      <c r="B20" s="11" t="s">
        <v>33</v>
      </c>
      <c r="C20" s="11"/>
      <c r="D20" s="19" t="s">
        <v>17</v>
      </c>
      <c r="E20" s="19"/>
      <c r="F20" s="19" t="s">
        <v>17</v>
      </c>
      <c r="G20" s="2" t="s">
        <v>24</v>
      </c>
      <c r="H20" s="2" t="s">
        <v>32</v>
      </c>
      <c r="I20" s="2"/>
      <c r="J20" s="2"/>
      <c r="K20" s="13" t="s">
        <v>20</v>
      </c>
      <c r="L20" s="15" t="s">
        <v>29</v>
      </c>
    </row>
    <row r="21" spans="1:12" ht="43.5" x14ac:dyDescent="0.35">
      <c r="A21" s="2">
        <v>11</v>
      </c>
      <c r="B21" s="11" t="s">
        <v>35</v>
      </c>
      <c r="C21" s="11"/>
      <c r="D21" s="19" t="s">
        <v>17</v>
      </c>
      <c r="E21" s="19" t="s">
        <v>139</v>
      </c>
      <c r="F21" s="19"/>
      <c r="G21" s="4"/>
      <c r="H21" s="2"/>
      <c r="I21" s="2"/>
      <c r="J21" s="2"/>
      <c r="K21" s="13" t="s">
        <v>20</v>
      </c>
      <c r="L21" s="15" t="s">
        <v>36</v>
      </c>
    </row>
    <row r="22" spans="1:12" ht="43.5" x14ac:dyDescent="0.35">
      <c r="A22" s="2">
        <v>12</v>
      </c>
      <c r="B22" s="11" t="s">
        <v>37</v>
      </c>
      <c r="C22" s="11"/>
      <c r="D22" s="19"/>
      <c r="E22" s="20" t="s">
        <v>140</v>
      </c>
      <c r="F22" s="19"/>
      <c r="G22" s="4"/>
      <c r="H22" s="2"/>
      <c r="I22" s="2"/>
      <c r="J22" s="2"/>
      <c r="K22" s="13" t="s">
        <v>20</v>
      </c>
      <c r="L22" s="15" t="s">
        <v>36</v>
      </c>
    </row>
    <row r="23" spans="1:12" ht="43.5" x14ac:dyDescent="0.35">
      <c r="A23" s="2">
        <v>13</v>
      </c>
      <c r="B23" s="11" t="s">
        <v>141</v>
      </c>
      <c r="C23" s="11"/>
      <c r="D23" s="19"/>
      <c r="E23" s="19" t="s">
        <v>142</v>
      </c>
      <c r="F23" s="19"/>
      <c r="G23" s="4"/>
      <c r="H23" s="2"/>
      <c r="I23" s="2"/>
      <c r="J23" s="2"/>
      <c r="K23" s="13" t="s">
        <v>20</v>
      </c>
      <c r="L23" s="15" t="s">
        <v>36</v>
      </c>
    </row>
    <row r="24" spans="1:12" ht="43.5" x14ac:dyDescent="0.35">
      <c r="A24" s="2">
        <v>14</v>
      </c>
      <c r="B24" s="11" t="s">
        <v>143</v>
      </c>
      <c r="C24" s="11"/>
      <c r="D24" s="19"/>
      <c r="E24" s="20" t="s">
        <v>140</v>
      </c>
      <c r="F24" s="19"/>
      <c r="G24" s="4"/>
      <c r="H24" s="2"/>
      <c r="I24" s="2"/>
      <c r="J24" s="2"/>
      <c r="K24" s="13" t="s">
        <v>20</v>
      </c>
      <c r="L24" s="15" t="s">
        <v>36</v>
      </c>
    </row>
    <row r="25" spans="1:12" ht="43.5" x14ac:dyDescent="0.35">
      <c r="A25" s="2">
        <v>15</v>
      </c>
      <c r="B25" s="11" t="s">
        <v>40</v>
      </c>
      <c r="C25" s="11"/>
      <c r="D25" s="19"/>
      <c r="E25" s="19"/>
      <c r="F25" s="19"/>
      <c r="G25" s="2"/>
      <c r="H25" s="2" t="s">
        <v>41</v>
      </c>
      <c r="I25" s="2"/>
      <c r="J25" s="2"/>
      <c r="K25" s="13" t="s">
        <v>20</v>
      </c>
      <c r="L25" s="15" t="s">
        <v>36</v>
      </c>
    </row>
    <row r="26" spans="1:12" x14ac:dyDescent="0.35">
      <c r="A26" s="2">
        <v>16</v>
      </c>
      <c r="B26" s="11" t="s">
        <v>42</v>
      </c>
      <c r="C26" s="11"/>
      <c r="D26" s="19"/>
      <c r="E26" s="19"/>
      <c r="F26" s="19"/>
      <c r="G26" s="2"/>
      <c r="H26" s="2"/>
      <c r="I26" s="2"/>
      <c r="J26" s="2"/>
      <c r="K26" s="13" t="s">
        <v>43</v>
      </c>
      <c r="L26" s="15"/>
    </row>
    <row r="27" spans="1:12" x14ac:dyDescent="0.35">
      <c r="A27" s="2">
        <v>17</v>
      </c>
      <c r="B27" s="11" t="s">
        <v>44</v>
      </c>
      <c r="C27" s="11"/>
      <c r="D27" s="19"/>
      <c r="E27" s="19"/>
      <c r="F27" s="19"/>
      <c r="G27" s="2"/>
      <c r="H27" s="2"/>
      <c r="I27" s="2"/>
      <c r="J27" s="2"/>
      <c r="K27" s="13" t="s">
        <v>43</v>
      </c>
      <c r="L27" s="15"/>
    </row>
    <row r="28" spans="1:12" x14ac:dyDescent="0.35">
      <c r="A28" s="2">
        <v>18</v>
      </c>
      <c r="B28" s="11" t="s">
        <v>45</v>
      </c>
      <c r="C28" s="11"/>
      <c r="D28" s="19"/>
      <c r="E28" s="19"/>
      <c r="F28" s="19"/>
      <c r="G28" s="2"/>
      <c r="H28" s="2"/>
      <c r="I28" s="2"/>
      <c r="J28" s="2"/>
      <c r="K28" s="13" t="s">
        <v>43</v>
      </c>
      <c r="L28" s="15"/>
    </row>
    <row r="29" spans="1:12" x14ac:dyDescent="0.35">
      <c r="A29" s="2">
        <v>19</v>
      </c>
      <c r="B29" s="11" t="s">
        <v>46</v>
      </c>
      <c r="C29" s="11"/>
      <c r="D29" s="19"/>
      <c r="E29" s="19"/>
      <c r="F29" s="19"/>
      <c r="G29" s="2"/>
      <c r="H29" s="2"/>
      <c r="I29" s="2"/>
      <c r="J29" s="2"/>
      <c r="K29" s="13" t="s">
        <v>43</v>
      </c>
      <c r="L29" s="15"/>
    </row>
    <row r="30" spans="1:12" ht="29" x14ac:dyDescent="0.35">
      <c r="A30" s="2">
        <v>20</v>
      </c>
      <c r="B30" s="11" t="s">
        <v>144</v>
      </c>
      <c r="C30" s="11"/>
      <c r="D30" s="19"/>
      <c r="E30" s="19"/>
      <c r="F30" s="19"/>
      <c r="G30" s="2"/>
      <c r="H30" s="2"/>
      <c r="I30" s="2"/>
      <c r="J30" s="2"/>
      <c r="K30" s="13" t="s">
        <v>49</v>
      </c>
      <c r="L30" s="15" t="s">
        <v>50</v>
      </c>
    </row>
    <row r="31" spans="1:12" ht="58" x14ac:dyDescent="0.35">
      <c r="A31" s="2">
        <v>21</v>
      </c>
      <c r="B31" s="11" t="s">
        <v>47</v>
      </c>
      <c r="C31" s="11"/>
      <c r="D31" s="20" t="s">
        <v>17</v>
      </c>
      <c r="E31" s="20"/>
      <c r="F31" s="20"/>
      <c r="G31" s="2"/>
      <c r="H31" s="2"/>
      <c r="I31" s="5" t="s">
        <v>48</v>
      </c>
      <c r="J31" s="5"/>
      <c r="K31" s="13" t="s">
        <v>49</v>
      </c>
      <c r="L31" s="15" t="s">
        <v>50</v>
      </c>
    </row>
    <row r="32" spans="1:12" ht="29" x14ac:dyDescent="0.35">
      <c r="A32" s="2">
        <v>22</v>
      </c>
      <c r="B32" s="11" t="s">
        <v>51</v>
      </c>
      <c r="C32" s="11"/>
      <c r="D32" s="19" t="s">
        <v>17</v>
      </c>
      <c r="E32" s="19"/>
      <c r="F32" s="19"/>
      <c r="G32" s="2" t="s">
        <v>24</v>
      </c>
      <c r="H32" s="2"/>
      <c r="I32" s="2"/>
      <c r="J32" s="2"/>
      <c r="K32" s="13" t="s">
        <v>49</v>
      </c>
      <c r="L32" s="15" t="s">
        <v>50</v>
      </c>
    </row>
    <row r="33" spans="1:12" ht="29" x14ac:dyDescent="0.35">
      <c r="A33" s="2">
        <v>23</v>
      </c>
      <c r="B33" s="11" t="s">
        <v>52</v>
      </c>
      <c r="C33" s="11"/>
      <c r="D33" s="19" t="s">
        <v>17</v>
      </c>
      <c r="E33" s="19"/>
      <c r="F33" s="19"/>
      <c r="G33" s="2" t="s">
        <v>24</v>
      </c>
      <c r="H33" s="2"/>
      <c r="I33" s="2" t="s">
        <v>53</v>
      </c>
      <c r="J33" s="2" t="s">
        <v>54</v>
      </c>
      <c r="K33" s="13" t="s">
        <v>49</v>
      </c>
      <c r="L33" s="15" t="s">
        <v>50</v>
      </c>
    </row>
    <row r="34" spans="1:12" ht="29" x14ac:dyDescent="0.35">
      <c r="A34" s="2">
        <v>24</v>
      </c>
      <c r="B34" s="11" t="s">
        <v>55</v>
      </c>
      <c r="C34" s="11"/>
      <c r="D34" s="19" t="s">
        <v>34</v>
      </c>
      <c r="E34" s="19"/>
      <c r="F34" s="19"/>
      <c r="G34" s="2"/>
      <c r="H34" s="2"/>
      <c r="I34" s="2"/>
      <c r="J34" s="2" t="s">
        <v>54</v>
      </c>
      <c r="K34" s="13" t="s">
        <v>49</v>
      </c>
      <c r="L34" s="15" t="s">
        <v>50</v>
      </c>
    </row>
    <row r="35" spans="1:12" ht="29" x14ac:dyDescent="0.35">
      <c r="A35" s="2">
        <v>25</v>
      </c>
      <c r="B35" s="11" t="s">
        <v>145</v>
      </c>
      <c r="C35" s="11"/>
      <c r="D35" s="19"/>
      <c r="E35" s="20" t="s">
        <v>140</v>
      </c>
      <c r="F35" s="19"/>
      <c r="G35" s="2"/>
      <c r="H35" s="2"/>
      <c r="I35" s="2"/>
      <c r="J35" s="2"/>
      <c r="K35" s="13"/>
      <c r="L35" s="15"/>
    </row>
    <row r="36" spans="1:12" x14ac:dyDescent="0.35">
      <c r="A36" s="2">
        <v>26</v>
      </c>
      <c r="B36" s="11" t="s">
        <v>146</v>
      </c>
      <c r="C36" s="11"/>
      <c r="D36" s="19" t="s">
        <v>17</v>
      </c>
      <c r="E36" s="19"/>
      <c r="F36" s="19"/>
      <c r="G36" s="2" t="s">
        <v>24</v>
      </c>
      <c r="H36" s="2"/>
      <c r="I36" s="2"/>
      <c r="J36" s="2"/>
      <c r="K36" s="13"/>
      <c r="L36" s="15"/>
    </row>
    <row r="37" spans="1:12" ht="43.5" x14ac:dyDescent="0.35">
      <c r="A37" s="2">
        <v>27</v>
      </c>
      <c r="B37" s="11" t="s">
        <v>56</v>
      </c>
      <c r="C37" s="11"/>
      <c r="D37" s="19" t="s">
        <v>34</v>
      </c>
      <c r="E37" s="20" t="s">
        <v>147</v>
      </c>
      <c r="F37" s="19"/>
      <c r="G37" s="2" t="s">
        <v>24</v>
      </c>
      <c r="H37" s="2"/>
      <c r="I37" s="2" t="s">
        <v>57</v>
      </c>
      <c r="J37" s="2"/>
      <c r="K37" s="13" t="s">
        <v>49</v>
      </c>
      <c r="L37" s="15" t="s">
        <v>50</v>
      </c>
    </row>
    <row r="38" spans="1:12" ht="60" customHeight="1" x14ac:dyDescent="0.35">
      <c r="A38" s="2">
        <v>28</v>
      </c>
      <c r="B38" s="11" t="s">
        <v>58</v>
      </c>
      <c r="C38" s="11"/>
      <c r="D38" s="19" t="s">
        <v>34</v>
      </c>
      <c r="E38" s="19"/>
      <c r="F38" s="19"/>
      <c r="G38" s="2" t="s">
        <v>24</v>
      </c>
      <c r="H38" s="2"/>
      <c r="I38" s="2"/>
      <c r="J38" s="2"/>
      <c r="K38" s="13" t="s">
        <v>49</v>
      </c>
      <c r="L38" s="15" t="s">
        <v>50</v>
      </c>
    </row>
    <row r="39" spans="1:12" ht="43.5" x14ac:dyDescent="0.35">
      <c r="A39" s="2">
        <v>29</v>
      </c>
      <c r="B39" s="11" t="s">
        <v>59</v>
      </c>
      <c r="C39" s="11"/>
      <c r="D39" s="19" t="s">
        <v>34</v>
      </c>
      <c r="E39" s="20" t="s">
        <v>148</v>
      </c>
      <c r="F39" s="19"/>
      <c r="G39" s="2"/>
      <c r="H39" s="2"/>
      <c r="I39" s="2"/>
      <c r="J39" s="2"/>
      <c r="K39" s="13" t="s">
        <v>49</v>
      </c>
      <c r="L39" s="15" t="s">
        <v>60</v>
      </c>
    </row>
    <row r="40" spans="1:12" ht="43.5" x14ac:dyDescent="0.35">
      <c r="A40" s="2">
        <v>30</v>
      </c>
      <c r="B40" s="11" t="s">
        <v>61</v>
      </c>
      <c r="C40" s="11"/>
      <c r="D40" s="19" t="s">
        <v>17</v>
      </c>
      <c r="E40" s="19"/>
      <c r="F40" s="19"/>
      <c r="G40" s="2"/>
      <c r="H40" s="2"/>
      <c r="I40" s="2"/>
      <c r="J40" s="2"/>
      <c r="K40" s="13" t="s">
        <v>49</v>
      </c>
      <c r="L40" s="15" t="s">
        <v>60</v>
      </c>
    </row>
    <row r="41" spans="1:12" ht="43.5" x14ac:dyDescent="0.35">
      <c r="A41" s="2">
        <v>31</v>
      </c>
      <c r="B41" s="11" t="s">
        <v>62</v>
      </c>
      <c r="C41" s="11"/>
      <c r="D41" s="19" t="s">
        <v>17</v>
      </c>
      <c r="E41" s="21" t="s">
        <v>149</v>
      </c>
      <c r="F41" s="19"/>
      <c r="G41" s="2"/>
      <c r="H41" s="2"/>
      <c r="I41" s="2"/>
      <c r="J41" s="2"/>
      <c r="K41" s="13" t="s">
        <v>49</v>
      </c>
      <c r="L41" s="15" t="s">
        <v>63</v>
      </c>
    </row>
    <row r="42" spans="1:12" ht="29" x14ac:dyDescent="0.35">
      <c r="A42" s="2">
        <v>32</v>
      </c>
      <c r="B42" s="11" t="s">
        <v>64</v>
      </c>
      <c r="C42" s="11"/>
      <c r="D42" s="19" t="s">
        <v>17</v>
      </c>
      <c r="E42" s="19"/>
      <c r="F42" s="19"/>
      <c r="G42" s="2"/>
      <c r="H42" s="2"/>
      <c r="I42" s="2"/>
      <c r="J42" s="2"/>
      <c r="K42" s="13" t="s">
        <v>49</v>
      </c>
      <c r="L42" s="15" t="s">
        <v>63</v>
      </c>
    </row>
    <row r="43" spans="1:12" ht="43.5" x14ac:dyDescent="0.35">
      <c r="A43" s="2">
        <v>33</v>
      </c>
      <c r="B43" s="11" t="s">
        <v>65</v>
      </c>
      <c r="C43" s="11"/>
      <c r="D43" s="19" t="s">
        <v>34</v>
      </c>
      <c r="E43" s="20" t="s">
        <v>150</v>
      </c>
      <c r="F43" s="19"/>
      <c r="G43" s="2"/>
      <c r="H43" s="2"/>
      <c r="I43" s="2"/>
      <c r="J43" s="2"/>
      <c r="K43" s="13" t="s">
        <v>49</v>
      </c>
      <c r="L43" s="15" t="s">
        <v>63</v>
      </c>
    </row>
    <row r="44" spans="1:12" ht="29" x14ac:dyDescent="0.35">
      <c r="A44" s="2">
        <v>34</v>
      </c>
      <c r="B44" s="11" t="s">
        <v>66</v>
      </c>
      <c r="C44" s="11"/>
      <c r="D44" s="19"/>
      <c r="E44" s="19"/>
      <c r="F44" s="19"/>
      <c r="G44" s="2"/>
      <c r="H44" s="2"/>
      <c r="I44" s="2"/>
      <c r="J44" s="2"/>
      <c r="K44" s="13" t="s">
        <v>49</v>
      </c>
      <c r="L44" s="15" t="s">
        <v>63</v>
      </c>
    </row>
    <row r="45" spans="1:12" ht="29" x14ac:dyDescent="0.35">
      <c r="A45" s="2">
        <v>35</v>
      </c>
      <c r="B45" s="11" t="s">
        <v>67</v>
      </c>
      <c r="C45" s="11"/>
      <c r="D45" s="19" t="s">
        <v>34</v>
      </c>
      <c r="E45" s="20" t="s">
        <v>151</v>
      </c>
      <c r="F45" s="19"/>
      <c r="G45" s="2"/>
      <c r="H45" s="2" t="s">
        <v>68</v>
      </c>
      <c r="I45" s="2"/>
      <c r="J45" s="2"/>
      <c r="K45" s="13" t="s">
        <v>49</v>
      </c>
      <c r="L45" s="15" t="s">
        <v>69</v>
      </c>
    </row>
    <row r="46" spans="1:12" ht="29" x14ac:dyDescent="0.35">
      <c r="A46" s="2">
        <v>36</v>
      </c>
      <c r="B46" s="11" t="s">
        <v>70</v>
      </c>
      <c r="C46" s="11"/>
      <c r="D46" s="19" t="s">
        <v>17</v>
      </c>
      <c r="E46" s="19"/>
      <c r="F46" s="19"/>
      <c r="G46" s="2"/>
      <c r="H46" s="2"/>
      <c r="I46" s="2"/>
      <c r="J46" s="2"/>
      <c r="K46" s="13" t="s">
        <v>49</v>
      </c>
      <c r="L46" s="15" t="s">
        <v>69</v>
      </c>
    </row>
    <row r="47" spans="1:12" ht="29" x14ac:dyDescent="0.35">
      <c r="A47" s="2">
        <v>37</v>
      </c>
      <c r="B47" s="11" t="s">
        <v>71</v>
      </c>
      <c r="C47" s="11"/>
      <c r="D47" s="19" t="s">
        <v>17</v>
      </c>
      <c r="E47" s="19"/>
      <c r="F47" s="19"/>
      <c r="G47" s="2"/>
      <c r="H47" s="2"/>
      <c r="I47" s="2"/>
      <c r="J47" s="2"/>
      <c r="K47" s="13" t="s">
        <v>49</v>
      </c>
      <c r="L47" s="15" t="s">
        <v>69</v>
      </c>
    </row>
    <row r="48" spans="1:12" ht="43.5" x14ac:dyDescent="0.35">
      <c r="A48" s="2">
        <v>38</v>
      </c>
      <c r="B48" s="11" t="s">
        <v>72</v>
      </c>
      <c r="C48" s="11"/>
      <c r="D48" s="19"/>
      <c r="E48" s="19"/>
      <c r="F48" s="19"/>
      <c r="G48" s="2"/>
      <c r="H48" s="2"/>
      <c r="I48" s="2"/>
      <c r="J48" s="2" t="s">
        <v>54</v>
      </c>
      <c r="K48" s="13" t="s">
        <v>49</v>
      </c>
      <c r="L48" s="15" t="s">
        <v>69</v>
      </c>
    </row>
    <row r="49" spans="1:12" ht="29" x14ac:dyDescent="0.35">
      <c r="A49" s="2">
        <v>39</v>
      </c>
      <c r="B49" s="11" t="s">
        <v>73</v>
      </c>
      <c r="C49" s="11"/>
      <c r="D49" s="19"/>
      <c r="E49" s="19"/>
      <c r="F49" s="19"/>
      <c r="G49" s="2"/>
      <c r="H49" s="2"/>
      <c r="I49" s="2"/>
      <c r="J49" s="2"/>
      <c r="K49" s="13" t="s">
        <v>49</v>
      </c>
      <c r="L49" s="15" t="s">
        <v>69</v>
      </c>
    </row>
    <row r="50" spans="1:12" ht="29" x14ac:dyDescent="0.35">
      <c r="A50" s="2">
        <v>40</v>
      </c>
      <c r="B50" s="11" t="s">
        <v>74</v>
      </c>
      <c r="C50" s="11"/>
      <c r="D50" s="19" t="s">
        <v>17</v>
      </c>
      <c r="E50" s="20" t="s">
        <v>151</v>
      </c>
      <c r="F50" s="19"/>
      <c r="G50" s="2"/>
      <c r="H50" s="2" t="s">
        <v>75</v>
      </c>
      <c r="I50" s="2"/>
      <c r="J50" s="2"/>
      <c r="K50" s="13" t="s">
        <v>49</v>
      </c>
      <c r="L50" s="15" t="s">
        <v>69</v>
      </c>
    </row>
    <row r="51" spans="1:12" ht="29" x14ac:dyDescent="0.35">
      <c r="A51" s="2">
        <v>41</v>
      </c>
      <c r="B51" s="8" t="s">
        <v>76</v>
      </c>
      <c r="C51" s="8"/>
      <c r="D51" s="19"/>
      <c r="E51" s="19"/>
      <c r="F51" s="19"/>
      <c r="G51" s="2"/>
      <c r="H51" s="2"/>
      <c r="I51" s="2"/>
      <c r="J51" s="2" t="s">
        <v>54</v>
      </c>
      <c r="K51" s="13" t="s">
        <v>49</v>
      </c>
      <c r="L51" s="15" t="s">
        <v>69</v>
      </c>
    </row>
    <row r="52" spans="1:12" ht="43.5" x14ac:dyDescent="0.35">
      <c r="A52" s="2">
        <v>42</v>
      </c>
      <c r="B52" s="11" t="s">
        <v>77</v>
      </c>
      <c r="C52" s="11"/>
      <c r="D52" s="19" t="s">
        <v>17</v>
      </c>
      <c r="E52" s="21" t="s">
        <v>152</v>
      </c>
      <c r="F52" s="19"/>
      <c r="G52" s="2"/>
      <c r="H52" s="2"/>
      <c r="I52" s="2" t="s">
        <v>78</v>
      </c>
      <c r="J52" s="2"/>
      <c r="K52" s="13" t="s">
        <v>49</v>
      </c>
      <c r="L52" s="15" t="s">
        <v>79</v>
      </c>
    </row>
    <row r="53" spans="1:12" x14ac:dyDescent="0.35">
      <c r="A53" s="2">
        <v>43</v>
      </c>
      <c r="B53" s="11" t="s">
        <v>80</v>
      </c>
      <c r="C53" s="11"/>
      <c r="D53" s="19"/>
      <c r="E53" s="19"/>
      <c r="F53" s="19"/>
      <c r="G53" s="2"/>
      <c r="H53" s="2"/>
      <c r="I53" s="2"/>
      <c r="J53" s="2"/>
      <c r="K53" s="13" t="s">
        <v>49</v>
      </c>
      <c r="L53" s="15" t="s">
        <v>81</v>
      </c>
    </row>
    <row r="54" spans="1:12" x14ac:dyDescent="0.35">
      <c r="A54" s="2">
        <v>44</v>
      </c>
      <c r="B54" s="11" t="s">
        <v>82</v>
      </c>
      <c r="C54" s="11"/>
      <c r="D54" s="19" t="s">
        <v>17</v>
      </c>
      <c r="E54" s="19"/>
      <c r="F54" s="19"/>
      <c r="G54" s="2"/>
      <c r="H54" s="2"/>
      <c r="I54" s="2"/>
      <c r="J54" s="2"/>
      <c r="K54" s="13" t="s">
        <v>49</v>
      </c>
      <c r="L54" s="15" t="s">
        <v>81</v>
      </c>
    </row>
    <row r="55" spans="1:12" ht="29" x14ac:dyDescent="0.35">
      <c r="A55" s="2">
        <v>45</v>
      </c>
      <c r="B55" s="11" t="s">
        <v>83</v>
      </c>
      <c r="C55" s="11"/>
      <c r="D55" s="19"/>
      <c r="E55" s="19"/>
      <c r="F55" s="19"/>
      <c r="G55" s="2"/>
      <c r="H55" s="2"/>
      <c r="I55" s="2"/>
      <c r="J55" s="2"/>
      <c r="K55" s="13" t="s">
        <v>49</v>
      </c>
      <c r="L55" s="15" t="s">
        <v>81</v>
      </c>
    </row>
    <row r="56" spans="1:12" x14ac:dyDescent="0.35">
      <c r="A56" s="2">
        <v>46</v>
      </c>
      <c r="B56" s="11" t="s">
        <v>84</v>
      </c>
      <c r="C56" s="11"/>
      <c r="D56" s="19"/>
      <c r="E56" s="19"/>
      <c r="F56" s="19"/>
      <c r="G56" s="2"/>
      <c r="H56" s="2"/>
      <c r="I56" s="2"/>
      <c r="J56" s="2"/>
      <c r="K56" s="13" t="s">
        <v>49</v>
      </c>
      <c r="L56" s="15" t="s">
        <v>81</v>
      </c>
    </row>
    <row r="57" spans="1:12" x14ac:dyDescent="0.35">
      <c r="A57" s="2">
        <v>47</v>
      </c>
      <c r="B57" s="11" t="s">
        <v>85</v>
      </c>
      <c r="C57" s="11"/>
      <c r="D57" s="19" t="s">
        <v>17</v>
      </c>
      <c r="E57" s="19"/>
      <c r="F57" s="19"/>
      <c r="G57" s="2"/>
      <c r="H57" s="2"/>
      <c r="I57" s="2"/>
      <c r="J57" s="2"/>
      <c r="K57" s="13" t="s">
        <v>49</v>
      </c>
      <c r="L57" s="15" t="s">
        <v>81</v>
      </c>
    </row>
    <row r="58" spans="1:12" x14ac:dyDescent="0.35">
      <c r="A58" s="2">
        <v>48</v>
      </c>
      <c r="B58" s="11" t="s">
        <v>86</v>
      </c>
      <c r="C58" s="11"/>
      <c r="D58" s="19" t="s">
        <v>17</v>
      </c>
      <c r="E58" s="19"/>
      <c r="F58" s="19"/>
      <c r="G58" s="2"/>
      <c r="H58" s="2"/>
      <c r="I58" s="2"/>
      <c r="J58" s="2"/>
      <c r="K58" s="13" t="s">
        <v>49</v>
      </c>
      <c r="L58" s="15" t="s">
        <v>81</v>
      </c>
    </row>
    <row r="59" spans="1:12" x14ac:dyDescent="0.35">
      <c r="A59" s="2">
        <v>49</v>
      </c>
      <c r="B59" s="11" t="s">
        <v>87</v>
      </c>
      <c r="C59" s="11"/>
      <c r="D59" s="19" t="s">
        <v>17</v>
      </c>
      <c r="E59" s="19"/>
      <c r="F59" s="19"/>
      <c r="G59" s="2"/>
      <c r="H59" s="2"/>
      <c r="I59" s="2"/>
      <c r="J59" s="2"/>
      <c r="K59" s="13" t="s">
        <v>49</v>
      </c>
      <c r="L59" s="15" t="s">
        <v>81</v>
      </c>
    </row>
    <row r="60" spans="1:12" ht="29" x14ac:dyDescent="0.35">
      <c r="A60" s="2">
        <v>50</v>
      </c>
      <c r="B60" s="8" t="s">
        <v>88</v>
      </c>
      <c r="C60" s="8"/>
      <c r="D60" s="19"/>
      <c r="E60" s="19"/>
      <c r="F60" s="19"/>
      <c r="G60" s="2"/>
      <c r="H60" s="2" t="s">
        <v>89</v>
      </c>
      <c r="I60" s="2"/>
      <c r="J60" s="2" t="s">
        <v>54</v>
      </c>
      <c r="K60" s="13" t="s">
        <v>49</v>
      </c>
      <c r="L60" s="15" t="s">
        <v>81</v>
      </c>
    </row>
    <row r="61" spans="1:12" ht="29" x14ac:dyDescent="0.35">
      <c r="A61" s="2">
        <v>51</v>
      </c>
      <c r="B61" s="11" t="s">
        <v>90</v>
      </c>
      <c r="C61" s="11"/>
      <c r="D61" s="19" t="s">
        <v>17</v>
      </c>
      <c r="E61" s="19"/>
      <c r="F61" s="19"/>
      <c r="G61" s="2"/>
      <c r="H61" s="2"/>
      <c r="I61" s="2"/>
      <c r="J61" s="2"/>
      <c r="K61" s="13" t="s">
        <v>49</v>
      </c>
      <c r="L61" s="15" t="s">
        <v>91</v>
      </c>
    </row>
    <row r="62" spans="1:12" ht="29" x14ac:dyDescent="0.35">
      <c r="A62" s="2">
        <v>52</v>
      </c>
      <c r="B62" s="11" t="s">
        <v>92</v>
      </c>
      <c r="C62" s="11"/>
      <c r="D62" s="19" t="s">
        <v>34</v>
      </c>
      <c r="E62" s="19"/>
      <c r="F62" s="19"/>
      <c r="G62" s="2"/>
      <c r="H62" s="2"/>
      <c r="I62" s="2"/>
      <c r="J62" s="2"/>
      <c r="K62" s="13" t="s">
        <v>49</v>
      </c>
      <c r="L62" s="15" t="s">
        <v>93</v>
      </c>
    </row>
    <row r="63" spans="1:12" ht="29" x14ac:dyDescent="0.35">
      <c r="A63" s="2">
        <v>53</v>
      </c>
      <c r="B63" s="11" t="s">
        <v>94</v>
      </c>
      <c r="C63" s="11"/>
      <c r="D63" s="19"/>
      <c r="E63" s="19"/>
      <c r="F63" s="19"/>
      <c r="G63" s="2"/>
      <c r="H63" s="2"/>
      <c r="I63" s="2"/>
      <c r="J63" s="2" t="s">
        <v>54</v>
      </c>
      <c r="K63" s="13" t="s">
        <v>49</v>
      </c>
      <c r="L63" s="15" t="s">
        <v>93</v>
      </c>
    </row>
    <row r="64" spans="1:12" ht="29" x14ac:dyDescent="0.35">
      <c r="A64" s="2">
        <v>54</v>
      </c>
      <c r="B64" s="11" t="s">
        <v>95</v>
      </c>
      <c r="C64" s="11"/>
      <c r="D64" s="19" t="s">
        <v>17</v>
      </c>
      <c r="E64" s="21" t="s">
        <v>153</v>
      </c>
      <c r="F64" s="19"/>
      <c r="G64" s="2"/>
      <c r="H64" s="2"/>
      <c r="I64" s="2"/>
      <c r="J64" s="2"/>
      <c r="K64" s="13" t="s">
        <v>49</v>
      </c>
      <c r="L64" s="15" t="s">
        <v>93</v>
      </c>
    </row>
    <row r="65" spans="1:12" x14ac:dyDescent="0.35">
      <c r="A65" s="2">
        <v>55</v>
      </c>
      <c r="B65" s="11" t="s">
        <v>96</v>
      </c>
      <c r="C65" s="11"/>
      <c r="D65" s="19" t="s">
        <v>17</v>
      </c>
      <c r="E65" s="19"/>
      <c r="F65" s="19"/>
      <c r="G65" s="2" t="s">
        <v>24</v>
      </c>
      <c r="H65" s="2"/>
      <c r="I65" s="2" t="s">
        <v>97</v>
      </c>
      <c r="J65" s="2"/>
      <c r="K65" s="13" t="s">
        <v>49</v>
      </c>
      <c r="L65" s="15" t="s">
        <v>98</v>
      </c>
    </row>
    <row r="66" spans="1:12" x14ac:dyDescent="0.35">
      <c r="A66" s="2">
        <v>56</v>
      </c>
      <c r="B66" s="11" t="s">
        <v>99</v>
      </c>
      <c r="C66" s="11"/>
      <c r="D66" s="19" t="s">
        <v>34</v>
      </c>
      <c r="E66" s="19"/>
      <c r="F66" s="19"/>
      <c r="G66" s="2" t="s">
        <v>24</v>
      </c>
      <c r="H66" s="2"/>
      <c r="I66" s="2"/>
      <c r="J66" s="2"/>
      <c r="K66" s="13" t="s">
        <v>49</v>
      </c>
      <c r="L66" s="15" t="s">
        <v>98</v>
      </c>
    </row>
    <row r="67" spans="1:12" ht="29" x14ac:dyDescent="0.35">
      <c r="A67" s="2">
        <v>57</v>
      </c>
      <c r="B67" s="11" t="s">
        <v>100</v>
      </c>
      <c r="C67" s="11"/>
      <c r="D67" s="19" t="s">
        <v>34</v>
      </c>
      <c r="E67" s="19"/>
      <c r="F67" s="19">
        <v>0</v>
      </c>
      <c r="G67" s="2" t="s">
        <v>24</v>
      </c>
      <c r="H67" s="2" t="s">
        <v>101</v>
      </c>
      <c r="I67" s="2"/>
      <c r="J67" s="2"/>
      <c r="K67" s="13" t="s">
        <v>49</v>
      </c>
      <c r="L67" s="15" t="s">
        <v>98</v>
      </c>
    </row>
    <row r="68" spans="1:12" ht="29" x14ac:dyDescent="0.35">
      <c r="A68" s="2">
        <v>58</v>
      </c>
      <c r="B68" s="11" t="s">
        <v>102</v>
      </c>
      <c r="C68" s="11"/>
      <c r="D68" s="19" t="s">
        <v>17</v>
      </c>
      <c r="E68" s="19"/>
      <c r="F68" s="19">
        <v>0</v>
      </c>
      <c r="G68" s="2" t="s">
        <v>24</v>
      </c>
      <c r="H68" s="2" t="s">
        <v>103</v>
      </c>
      <c r="I68" s="2"/>
      <c r="J68" s="2"/>
      <c r="K68" s="13" t="s">
        <v>49</v>
      </c>
      <c r="L68" s="15" t="s">
        <v>98</v>
      </c>
    </row>
    <row r="69" spans="1:12" ht="29" x14ac:dyDescent="0.35">
      <c r="A69" s="2">
        <v>59</v>
      </c>
      <c r="B69" s="11" t="s">
        <v>104</v>
      </c>
      <c r="C69" s="11"/>
      <c r="D69" s="19" t="s">
        <v>34</v>
      </c>
      <c r="E69" s="19"/>
      <c r="F69" s="19">
        <v>0</v>
      </c>
      <c r="G69" s="2" t="s">
        <v>24</v>
      </c>
      <c r="H69" s="2" t="s">
        <v>105</v>
      </c>
      <c r="I69" s="2"/>
      <c r="J69" s="2"/>
      <c r="K69" s="13" t="s">
        <v>49</v>
      </c>
      <c r="L69" s="15" t="s">
        <v>98</v>
      </c>
    </row>
    <row r="70" spans="1:12" x14ac:dyDescent="0.35">
      <c r="A70" s="2">
        <v>60</v>
      </c>
      <c r="B70" s="11" t="s">
        <v>106</v>
      </c>
      <c r="C70" s="11"/>
      <c r="D70" s="19" t="s">
        <v>34</v>
      </c>
      <c r="E70" s="19"/>
      <c r="F70" s="19">
        <v>0</v>
      </c>
      <c r="G70" s="2" t="s">
        <v>24</v>
      </c>
      <c r="H70" s="2" t="s">
        <v>107</v>
      </c>
      <c r="I70" s="2"/>
      <c r="J70" s="2"/>
      <c r="K70" s="13" t="s">
        <v>49</v>
      </c>
      <c r="L70" s="15" t="s">
        <v>98</v>
      </c>
    </row>
    <row r="71" spans="1:12" ht="58" x14ac:dyDescent="0.35">
      <c r="A71" s="2">
        <v>61</v>
      </c>
      <c r="B71" s="11" t="s">
        <v>108</v>
      </c>
      <c r="C71" s="11"/>
      <c r="D71" s="19" t="s">
        <v>34</v>
      </c>
      <c r="E71" s="20" t="s">
        <v>154</v>
      </c>
      <c r="F71" s="20" t="s">
        <v>155</v>
      </c>
      <c r="G71" s="2" t="s">
        <v>24</v>
      </c>
      <c r="H71" s="2"/>
      <c r="I71" s="2"/>
      <c r="J71" s="2"/>
      <c r="K71" s="13" t="s">
        <v>49</v>
      </c>
      <c r="L71" s="15" t="s">
        <v>98</v>
      </c>
    </row>
    <row r="72" spans="1:12" x14ac:dyDescent="0.35">
      <c r="A72" s="2">
        <v>62</v>
      </c>
      <c r="B72" s="11" t="s">
        <v>109</v>
      </c>
      <c r="C72" s="11"/>
      <c r="D72" s="19"/>
      <c r="E72" s="19"/>
      <c r="F72" s="19">
        <v>0</v>
      </c>
      <c r="G72" s="2" t="s">
        <v>24</v>
      </c>
      <c r="H72" s="2" t="s">
        <v>110</v>
      </c>
      <c r="I72" s="2"/>
      <c r="J72" s="2"/>
      <c r="K72" s="13" t="s">
        <v>49</v>
      </c>
      <c r="L72" s="15" t="s">
        <v>98</v>
      </c>
    </row>
    <row r="73" spans="1:12" x14ac:dyDescent="0.35">
      <c r="A73" s="2">
        <v>63</v>
      </c>
      <c r="B73" s="11" t="s">
        <v>111</v>
      </c>
      <c r="C73" s="11"/>
      <c r="D73" s="19"/>
      <c r="E73" s="19"/>
      <c r="F73" s="19">
        <v>0</v>
      </c>
      <c r="G73" s="2" t="s">
        <v>24</v>
      </c>
      <c r="H73" s="2" t="s">
        <v>112</v>
      </c>
      <c r="I73" s="2"/>
      <c r="J73" s="2" t="s">
        <v>54</v>
      </c>
      <c r="K73" s="13" t="s">
        <v>49</v>
      </c>
      <c r="L73" s="15" t="s">
        <v>98</v>
      </c>
    </row>
    <row r="74" spans="1:12" ht="29" x14ac:dyDescent="0.35">
      <c r="A74" s="2">
        <v>64</v>
      </c>
      <c r="B74" s="11" t="s">
        <v>113</v>
      </c>
      <c r="C74" s="11"/>
      <c r="D74" s="19"/>
      <c r="E74" s="19"/>
      <c r="F74" s="19">
        <v>0</v>
      </c>
      <c r="G74" s="2" t="s">
        <v>24</v>
      </c>
      <c r="H74" s="2" t="s">
        <v>114</v>
      </c>
      <c r="I74" s="2"/>
      <c r="J74" s="2" t="s">
        <v>54</v>
      </c>
      <c r="K74" s="13" t="s">
        <v>49</v>
      </c>
      <c r="L74" s="15" t="s">
        <v>98</v>
      </c>
    </row>
    <row r="75" spans="1:12" ht="58" x14ac:dyDescent="0.35">
      <c r="A75" s="2">
        <v>65</v>
      </c>
      <c r="B75" s="11" t="s">
        <v>115</v>
      </c>
      <c r="C75" s="11"/>
      <c r="D75" s="19" t="s">
        <v>17</v>
      </c>
      <c r="E75" s="19"/>
      <c r="F75" s="20" t="s">
        <v>155</v>
      </c>
      <c r="G75" s="2" t="s">
        <v>24</v>
      </c>
      <c r="H75" s="2" t="s">
        <v>116</v>
      </c>
      <c r="I75" s="2"/>
      <c r="J75" s="2"/>
      <c r="K75" s="13" t="s">
        <v>49</v>
      </c>
      <c r="L75" s="15" t="s">
        <v>98</v>
      </c>
    </row>
    <row r="76" spans="1:12" ht="58" x14ac:dyDescent="0.35">
      <c r="A76" s="2">
        <v>66</v>
      </c>
      <c r="B76" s="11" t="s">
        <v>117</v>
      </c>
      <c r="C76" s="11"/>
      <c r="D76" s="19" t="s">
        <v>17</v>
      </c>
      <c r="E76" s="19"/>
      <c r="F76" s="20" t="s">
        <v>155</v>
      </c>
      <c r="G76" s="2" t="s">
        <v>24</v>
      </c>
      <c r="H76" s="2" t="s">
        <v>118</v>
      </c>
      <c r="I76" s="2"/>
      <c r="J76" s="2"/>
      <c r="K76" s="13" t="s">
        <v>49</v>
      </c>
      <c r="L76" s="15" t="s">
        <v>98</v>
      </c>
    </row>
    <row r="77" spans="1:12" ht="29" x14ac:dyDescent="0.35">
      <c r="A77" s="2">
        <v>67</v>
      </c>
      <c r="B77" s="11" t="s">
        <v>119</v>
      </c>
      <c r="C77" s="11"/>
      <c r="D77" s="19"/>
      <c r="E77" s="19"/>
      <c r="F77" s="19">
        <v>0</v>
      </c>
      <c r="G77" s="2" t="s">
        <v>24</v>
      </c>
      <c r="H77" s="2" t="s">
        <v>120</v>
      </c>
      <c r="I77" s="2"/>
      <c r="J77" s="2"/>
      <c r="K77" s="13" t="s">
        <v>49</v>
      </c>
      <c r="L77" s="15" t="s">
        <v>98</v>
      </c>
    </row>
    <row r="78" spans="1:12" ht="29" x14ac:dyDescent="0.35">
      <c r="A78" s="2">
        <v>68</v>
      </c>
      <c r="B78" s="11" t="s">
        <v>121</v>
      </c>
      <c r="C78" s="11"/>
      <c r="D78" s="19"/>
      <c r="E78" s="19"/>
      <c r="F78" s="19">
        <v>0</v>
      </c>
      <c r="G78" s="2" t="s">
        <v>24</v>
      </c>
      <c r="H78" s="2" t="s">
        <v>122</v>
      </c>
      <c r="I78" s="2" t="s">
        <v>123</v>
      </c>
      <c r="J78" s="2"/>
      <c r="K78" s="13" t="s">
        <v>49</v>
      </c>
      <c r="L78" s="15" t="s">
        <v>98</v>
      </c>
    </row>
    <row r="79" spans="1:12" x14ac:dyDescent="0.35">
      <c r="A79" s="2">
        <v>69</v>
      </c>
      <c r="B79" s="11" t="s">
        <v>124</v>
      </c>
      <c r="C79" s="11"/>
      <c r="D79" s="19"/>
      <c r="E79" s="19"/>
      <c r="F79" s="19"/>
      <c r="G79" s="2"/>
      <c r="H79" s="2"/>
      <c r="I79" s="2"/>
      <c r="J79" s="2"/>
      <c r="K79" s="13" t="s">
        <v>125</v>
      </c>
      <c r="L79" s="15" t="s">
        <v>98</v>
      </c>
    </row>
    <row r="80" spans="1:12" ht="29" x14ac:dyDescent="0.35">
      <c r="A80" s="2">
        <v>70</v>
      </c>
      <c r="B80" s="11" t="s">
        <v>126</v>
      </c>
      <c r="C80" s="11"/>
      <c r="D80" s="19" t="s">
        <v>17</v>
      </c>
      <c r="E80" s="20" t="s">
        <v>156</v>
      </c>
      <c r="F80" s="19"/>
      <c r="G80" s="2"/>
      <c r="H80" s="2"/>
      <c r="I80" s="2"/>
      <c r="J80" s="2"/>
      <c r="K80" s="13" t="s">
        <v>125</v>
      </c>
      <c r="L80" s="15" t="s">
        <v>98</v>
      </c>
    </row>
    <row r="81" spans="1:12" x14ac:dyDescent="0.35">
      <c r="A81" s="2">
        <v>71</v>
      </c>
      <c r="B81" s="11" t="s">
        <v>127</v>
      </c>
      <c r="C81" s="11"/>
      <c r="D81" s="19" t="s">
        <v>17</v>
      </c>
      <c r="E81" s="19"/>
      <c r="F81" s="19"/>
      <c r="G81" s="2"/>
      <c r="H81" s="2"/>
      <c r="I81" s="2" t="s">
        <v>128</v>
      </c>
      <c r="J81" s="2"/>
      <c r="K81" s="13"/>
      <c r="L81" s="15"/>
    </row>
    <row r="82" spans="1:12" x14ac:dyDescent="0.35">
      <c r="A82" s="2">
        <v>72</v>
      </c>
      <c r="B82" s="11" t="s">
        <v>129</v>
      </c>
      <c r="C82" s="11"/>
      <c r="D82" s="19" t="s">
        <v>17</v>
      </c>
      <c r="E82" s="19"/>
      <c r="F82" s="19"/>
      <c r="G82" s="2"/>
      <c r="H82" s="2"/>
      <c r="I82" s="2" t="s">
        <v>130</v>
      </c>
      <c r="J82" s="2"/>
      <c r="K82" s="13"/>
      <c r="L82" s="15"/>
    </row>
    <row r="83" spans="1:12" x14ac:dyDescent="0.35">
      <c r="A83" s="2">
        <v>73</v>
      </c>
      <c r="B83" s="11" t="s">
        <v>157</v>
      </c>
      <c r="C83" s="11"/>
      <c r="D83" s="19"/>
      <c r="E83" s="19"/>
      <c r="F83" s="19"/>
      <c r="G83" s="2" t="s">
        <v>24</v>
      </c>
      <c r="H83" s="2"/>
      <c r="I83" s="2"/>
      <c r="J83" s="2" t="s">
        <v>54</v>
      </c>
      <c r="K83" s="13"/>
      <c r="L83" s="15"/>
    </row>
    <row r="84" spans="1:12" x14ac:dyDescent="0.35">
      <c r="A84" s="3"/>
      <c r="B84" s="9"/>
      <c r="C84" s="9"/>
      <c r="G84" s="3"/>
      <c r="K84" s="12"/>
      <c r="L84" s="12"/>
    </row>
    <row r="85" spans="1:12" x14ac:dyDescent="0.35">
      <c r="A85" s="3"/>
      <c r="B85" s="9"/>
      <c r="C85" s="9"/>
      <c r="G85" s="3"/>
      <c r="K85" s="12"/>
      <c r="L85" s="12"/>
    </row>
  </sheetData>
  <pageMargins left="0.70866141732283472" right="0.70866141732283472" top="0.74803149606299213" bottom="0.74803149606299213" header="0.31496062992125984" footer="0.31496062992125984"/>
  <pageSetup paperSize="8" scale="48" fitToHeight="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G54"/>
  <sheetViews>
    <sheetView topLeftCell="A37" zoomScale="70" zoomScaleNormal="70" zoomScaleSheetLayoutView="70" workbookViewId="0">
      <selection activeCell="B62" sqref="B62"/>
    </sheetView>
  </sheetViews>
  <sheetFormatPr baseColWidth="10" defaultColWidth="11.453125" defaultRowHeight="14.5" x14ac:dyDescent="0.35"/>
  <cols>
    <col min="1" max="1" width="8.54296875" style="3" customWidth="1"/>
    <col min="2" max="2" width="14.81640625" style="3" customWidth="1"/>
    <col min="3" max="3" width="14.26953125" style="3" customWidth="1"/>
    <col min="4" max="4" width="53.81640625" style="10" customWidth="1"/>
    <col min="5" max="5" width="53.453125" style="9" customWidth="1"/>
    <col min="6" max="6" width="18" style="3" customWidth="1"/>
    <col min="7" max="7" width="42.26953125" style="10" customWidth="1"/>
    <col min="8" max="16384" width="11.453125" style="10"/>
  </cols>
  <sheetData>
    <row r="6" spans="1:7" ht="29" x14ac:dyDescent="0.35">
      <c r="A6" s="126"/>
      <c r="B6" s="125" t="s">
        <v>159</v>
      </c>
      <c r="C6" s="125"/>
      <c r="D6" s="125" t="s">
        <v>160</v>
      </c>
      <c r="E6" s="124" t="s">
        <v>161</v>
      </c>
      <c r="F6" s="124" t="s">
        <v>162</v>
      </c>
      <c r="G6" s="123"/>
    </row>
    <row r="7" spans="1:7" ht="29" x14ac:dyDescent="0.35">
      <c r="A7" s="2">
        <v>1</v>
      </c>
      <c r="B7" s="2" t="s">
        <v>163</v>
      </c>
      <c r="C7" s="2"/>
      <c r="D7" s="120" t="s">
        <v>164</v>
      </c>
      <c r="E7" s="11" t="s">
        <v>165</v>
      </c>
      <c r="F7" s="2" t="s">
        <v>166</v>
      </c>
      <c r="G7" s="11"/>
    </row>
    <row r="8" spans="1:7" x14ac:dyDescent="0.35">
      <c r="A8" s="2">
        <v>2</v>
      </c>
      <c r="B8" s="2" t="s">
        <v>163</v>
      </c>
      <c r="C8" s="2"/>
      <c r="D8" s="120" t="s">
        <v>167</v>
      </c>
      <c r="E8" s="11"/>
      <c r="F8" s="2" t="s">
        <v>166</v>
      </c>
      <c r="G8" s="11"/>
    </row>
    <row r="9" spans="1:7" ht="29" x14ac:dyDescent="0.35">
      <c r="A9" s="2">
        <v>3</v>
      </c>
      <c r="B9" s="2" t="s">
        <v>163</v>
      </c>
      <c r="C9" s="2"/>
      <c r="D9" s="11" t="s">
        <v>168</v>
      </c>
      <c r="E9" s="11"/>
      <c r="F9" s="2" t="s">
        <v>166</v>
      </c>
      <c r="G9" s="11"/>
    </row>
    <row r="10" spans="1:7" ht="43.5" x14ac:dyDescent="0.35">
      <c r="A10" s="2">
        <v>4</v>
      </c>
      <c r="B10" s="2" t="s">
        <v>169</v>
      </c>
      <c r="C10" s="2" t="s">
        <v>163</v>
      </c>
      <c r="D10" s="120" t="s">
        <v>170</v>
      </c>
      <c r="E10" s="11" t="s">
        <v>171</v>
      </c>
      <c r="F10" s="2" t="s">
        <v>166</v>
      </c>
      <c r="G10" s="11" t="s">
        <v>172</v>
      </c>
    </row>
    <row r="11" spans="1:7" ht="72.5" x14ac:dyDescent="0.35">
      <c r="A11" s="2">
        <v>5</v>
      </c>
      <c r="B11" s="2" t="s">
        <v>169</v>
      </c>
      <c r="C11" s="2" t="s">
        <v>173</v>
      </c>
      <c r="D11" s="120" t="s">
        <v>174</v>
      </c>
      <c r="E11" s="11" t="s">
        <v>175</v>
      </c>
      <c r="F11" s="2" t="s">
        <v>166</v>
      </c>
      <c r="G11" s="11"/>
    </row>
    <row r="12" spans="1:7" ht="43.5" x14ac:dyDescent="0.35">
      <c r="A12" s="2">
        <v>6</v>
      </c>
      <c r="B12" s="2" t="s">
        <v>169</v>
      </c>
      <c r="C12" s="2" t="s">
        <v>173</v>
      </c>
      <c r="D12" s="120" t="s">
        <v>176</v>
      </c>
      <c r="E12" s="11" t="s">
        <v>177</v>
      </c>
      <c r="F12" s="2" t="s">
        <v>166</v>
      </c>
      <c r="G12" s="11" t="s">
        <v>178</v>
      </c>
    </row>
    <row r="13" spans="1:7" ht="29" x14ac:dyDescent="0.35">
      <c r="A13" s="2">
        <v>7</v>
      </c>
      <c r="B13" s="2" t="s">
        <v>169</v>
      </c>
      <c r="C13" s="2" t="s">
        <v>173</v>
      </c>
      <c r="D13" s="120" t="s">
        <v>179</v>
      </c>
      <c r="E13" s="11" t="s">
        <v>180</v>
      </c>
      <c r="F13" s="2" t="s">
        <v>166</v>
      </c>
      <c r="G13" s="120"/>
    </row>
    <row r="14" spans="1:7" ht="217.5" x14ac:dyDescent="0.35">
      <c r="A14" s="2">
        <v>8</v>
      </c>
      <c r="B14" s="2" t="s">
        <v>169</v>
      </c>
      <c r="C14" s="2" t="s">
        <v>173</v>
      </c>
      <c r="D14" s="11" t="s">
        <v>181</v>
      </c>
      <c r="E14" s="122" t="s">
        <v>182</v>
      </c>
      <c r="F14" s="2" t="s">
        <v>166</v>
      </c>
      <c r="G14" s="120"/>
    </row>
    <row r="15" spans="1:7" ht="29" x14ac:dyDescent="0.35">
      <c r="A15" s="2">
        <v>9</v>
      </c>
      <c r="B15" s="2" t="s">
        <v>169</v>
      </c>
      <c r="C15" s="2" t="s">
        <v>173</v>
      </c>
      <c r="D15" s="11" t="s">
        <v>183</v>
      </c>
      <c r="E15" s="122" t="s">
        <v>184</v>
      </c>
      <c r="F15" s="2" t="s">
        <v>166</v>
      </c>
      <c r="G15" s="120"/>
    </row>
    <row r="16" spans="1:7" ht="58" x14ac:dyDescent="0.35">
      <c r="A16" s="2">
        <v>10</v>
      </c>
      <c r="B16" s="2" t="s">
        <v>169</v>
      </c>
      <c r="C16" s="2" t="s">
        <v>173</v>
      </c>
      <c r="D16" s="11" t="s">
        <v>185</v>
      </c>
      <c r="E16" s="122"/>
      <c r="F16" s="2" t="s">
        <v>166</v>
      </c>
      <c r="G16" s="120"/>
    </row>
    <row r="17" spans="1:7" ht="53.25" customHeight="1" x14ac:dyDescent="0.35">
      <c r="A17" s="2">
        <v>11</v>
      </c>
      <c r="B17" s="2" t="s">
        <v>169</v>
      </c>
      <c r="C17" s="2" t="s">
        <v>186</v>
      </c>
      <c r="D17" s="120" t="s">
        <v>187</v>
      </c>
      <c r="E17" s="11" t="s">
        <v>188</v>
      </c>
      <c r="F17" s="2" t="s">
        <v>166</v>
      </c>
      <c r="G17" s="120"/>
    </row>
    <row r="18" spans="1:7" ht="53.25" customHeight="1" x14ac:dyDescent="0.35">
      <c r="A18" s="2">
        <v>12</v>
      </c>
      <c r="B18" s="2" t="s">
        <v>169</v>
      </c>
      <c r="C18" s="2" t="s">
        <v>186</v>
      </c>
      <c r="D18" s="120" t="s">
        <v>189</v>
      </c>
      <c r="E18" s="11" t="s">
        <v>190</v>
      </c>
      <c r="F18" s="2" t="s">
        <v>166</v>
      </c>
      <c r="G18" s="120"/>
    </row>
    <row r="19" spans="1:7" ht="29" x14ac:dyDescent="0.35">
      <c r="A19" s="2">
        <v>13</v>
      </c>
      <c r="B19" s="2" t="s">
        <v>169</v>
      </c>
      <c r="C19" s="2" t="s">
        <v>186</v>
      </c>
      <c r="D19" s="120" t="s">
        <v>191</v>
      </c>
      <c r="E19" s="11" t="s">
        <v>192</v>
      </c>
      <c r="F19" s="2" t="s">
        <v>166</v>
      </c>
      <c r="G19" s="120"/>
    </row>
    <row r="20" spans="1:7" ht="66" customHeight="1" x14ac:dyDescent="0.35">
      <c r="A20" s="2">
        <v>14</v>
      </c>
      <c r="B20" s="2" t="s">
        <v>169</v>
      </c>
      <c r="C20" s="2" t="s">
        <v>186</v>
      </c>
      <c r="D20" s="120" t="s">
        <v>193</v>
      </c>
      <c r="E20" s="11" t="s">
        <v>194</v>
      </c>
      <c r="F20" s="2" t="s">
        <v>166</v>
      </c>
      <c r="G20" s="120"/>
    </row>
    <row r="21" spans="1:7" ht="66" customHeight="1" x14ac:dyDescent="0.35">
      <c r="A21" s="2">
        <v>15</v>
      </c>
      <c r="B21" s="2" t="s">
        <v>169</v>
      </c>
      <c r="C21" s="2" t="s">
        <v>186</v>
      </c>
      <c r="D21" s="120" t="s">
        <v>195</v>
      </c>
      <c r="E21" s="11" t="s">
        <v>196</v>
      </c>
      <c r="F21" s="2" t="s">
        <v>166</v>
      </c>
      <c r="G21" s="120"/>
    </row>
    <row r="22" spans="1:7" ht="66" customHeight="1" x14ac:dyDescent="0.35">
      <c r="A22" s="2">
        <v>16</v>
      </c>
      <c r="B22" s="2" t="s">
        <v>169</v>
      </c>
      <c r="C22" s="2" t="s">
        <v>186</v>
      </c>
      <c r="D22" s="120" t="s">
        <v>197</v>
      </c>
      <c r="E22" s="11" t="s">
        <v>198</v>
      </c>
      <c r="F22" s="2" t="s">
        <v>166</v>
      </c>
      <c r="G22" s="120"/>
    </row>
    <row r="23" spans="1:7" ht="66" customHeight="1" x14ac:dyDescent="0.35">
      <c r="A23" s="2">
        <v>17</v>
      </c>
      <c r="B23" s="2" t="s">
        <v>169</v>
      </c>
      <c r="C23" s="120" t="s">
        <v>199</v>
      </c>
      <c r="D23" s="120" t="s">
        <v>200</v>
      </c>
      <c r="E23" s="11" t="s">
        <v>201</v>
      </c>
      <c r="F23" s="2" t="s">
        <v>166</v>
      </c>
      <c r="G23" s="120"/>
    </row>
    <row r="24" spans="1:7" ht="66" customHeight="1" x14ac:dyDescent="0.35">
      <c r="A24" s="2">
        <v>18</v>
      </c>
      <c r="B24" s="2" t="s">
        <v>169</v>
      </c>
      <c r="C24" s="120" t="s">
        <v>199</v>
      </c>
      <c r="D24" s="11" t="s">
        <v>202</v>
      </c>
      <c r="E24" s="11" t="s">
        <v>203</v>
      </c>
      <c r="F24" s="2" t="s">
        <v>166</v>
      </c>
      <c r="G24" s="120"/>
    </row>
    <row r="25" spans="1:7" ht="29" x14ac:dyDescent="0.35">
      <c r="A25" s="2">
        <v>19</v>
      </c>
      <c r="B25" s="2" t="s">
        <v>169</v>
      </c>
      <c r="C25" s="2" t="s">
        <v>93</v>
      </c>
      <c r="D25" s="11" t="s">
        <v>204</v>
      </c>
      <c r="E25" s="11"/>
      <c r="F25" s="2" t="s">
        <v>166</v>
      </c>
      <c r="G25" s="120"/>
    </row>
    <row r="26" spans="1:7" x14ac:dyDescent="0.35">
      <c r="A26" s="2">
        <v>20</v>
      </c>
      <c r="B26" s="2" t="s">
        <v>24</v>
      </c>
      <c r="C26" s="2" t="s">
        <v>205</v>
      </c>
      <c r="D26" s="120" t="s">
        <v>206</v>
      </c>
      <c r="E26" s="121">
        <v>0.5</v>
      </c>
      <c r="F26" s="2" t="s">
        <v>166</v>
      </c>
      <c r="G26" s="120"/>
    </row>
    <row r="27" spans="1:7" ht="29" x14ac:dyDescent="0.35">
      <c r="A27" s="2">
        <v>21</v>
      </c>
      <c r="B27" s="2" t="s">
        <v>24</v>
      </c>
      <c r="C27" s="5" t="s">
        <v>207</v>
      </c>
      <c r="D27" s="11" t="s">
        <v>208</v>
      </c>
      <c r="E27" s="11"/>
      <c r="F27" s="2" t="s">
        <v>166</v>
      </c>
      <c r="G27" s="120"/>
    </row>
    <row r="28" spans="1:7" ht="87" x14ac:dyDescent="0.35">
      <c r="A28" s="2">
        <v>22</v>
      </c>
      <c r="B28" s="2" t="s">
        <v>24</v>
      </c>
      <c r="C28" s="5" t="s">
        <v>207</v>
      </c>
      <c r="D28" s="11" t="s">
        <v>209</v>
      </c>
      <c r="E28" s="11"/>
      <c r="F28" s="2" t="s">
        <v>166</v>
      </c>
      <c r="G28" s="120"/>
    </row>
    <row r="29" spans="1:7" ht="29" x14ac:dyDescent="0.35">
      <c r="A29" s="2">
        <v>23</v>
      </c>
      <c r="B29" s="2" t="s">
        <v>24</v>
      </c>
      <c r="C29" s="5" t="s">
        <v>210</v>
      </c>
      <c r="D29" s="120" t="s">
        <v>211</v>
      </c>
      <c r="E29" s="11" t="s">
        <v>212</v>
      </c>
      <c r="F29" s="2" t="s">
        <v>166</v>
      </c>
      <c r="G29" s="120"/>
    </row>
    <row r="30" spans="1:7" x14ac:dyDescent="0.35">
      <c r="A30" s="2">
        <v>24</v>
      </c>
      <c r="B30" s="2" t="s">
        <v>24</v>
      </c>
      <c r="C30" s="2" t="s">
        <v>213</v>
      </c>
      <c r="D30" s="120" t="s">
        <v>214</v>
      </c>
      <c r="E30" s="11" t="s">
        <v>215</v>
      </c>
      <c r="F30" s="2" t="s">
        <v>166</v>
      </c>
      <c r="G30" s="120"/>
    </row>
    <row r="31" spans="1:7" x14ac:dyDescent="0.35">
      <c r="A31" s="2">
        <v>25</v>
      </c>
      <c r="B31" s="2" t="s">
        <v>24</v>
      </c>
      <c r="C31" s="2" t="s">
        <v>216</v>
      </c>
      <c r="D31" s="120" t="s">
        <v>217</v>
      </c>
      <c r="E31" s="11" t="s">
        <v>218</v>
      </c>
      <c r="F31" s="2" t="s">
        <v>166</v>
      </c>
      <c r="G31" s="120"/>
    </row>
    <row r="32" spans="1:7" ht="29" x14ac:dyDescent="0.35">
      <c r="A32" s="2">
        <v>26</v>
      </c>
      <c r="B32" s="2" t="s">
        <v>24</v>
      </c>
      <c r="C32" s="5" t="s">
        <v>219</v>
      </c>
      <c r="D32" s="120" t="s">
        <v>220</v>
      </c>
      <c r="E32" s="11"/>
      <c r="F32" s="2" t="s">
        <v>166</v>
      </c>
      <c r="G32" s="120"/>
    </row>
    <row r="33" spans="1:7" x14ac:dyDescent="0.35">
      <c r="A33" s="2">
        <v>27</v>
      </c>
      <c r="B33" s="2" t="s">
        <v>24</v>
      </c>
      <c r="C33" s="2" t="s">
        <v>221</v>
      </c>
      <c r="D33" s="120" t="s">
        <v>222</v>
      </c>
      <c r="E33" s="11"/>
      <c r="F33" s="2" t="s">
        <v>166</v>
      </c>
      <c r="G33" s="120"/>
    </row>
    <row r="34" spans="1:7" ht="29" x14ac:dyDescent="0.35">
      <c r="A34" s="2">
        <v>28</v>
      </c>
      <c r="B34" s="2" t="s">
        <v>169</v>
      </c>
      <c r="C34" s="2" t="s">
        <v>173</v>
      </c>
      <c r="D34" s="11" t="s">
        <v>223</v>
      </c>
      <c r="E34" s="122"/>
      <c r="F34" s="5" t="s">
        <v>224</v>
      </c>
      <c r="G34" s="120"/>
    </row>
    <row r="35" spans="1:7" ht="43.5" x14ac:dyDescent="0.35">
      <c r="A35" s="2">
        <v>29</v>
      </c>
      <c r="B35" s="2" t="s">
        <v>169</v>
      </c>
      <c r="C35" s="2" t="s">
        <v>186</v>
      </c>
      <c r="D35" s="11" t="s">
        <v>225</v>
      </c>
      <c r="E35" s="11"/>
      <c r="F35" s="5" t="s">
        <v>224</v>
      </c>
      <c r="G35" s="120"/>
    </row>
    <row r="36" spans="1:7" ht="29" x14ac:dyDescent="0.35">
      <c r="A36" s="2">
        <v>30</v>
      </c>
      <c r="B36" s="2" t="s">
        <v>169</v>
      </c>
      <c r="C36" s="2" t="s">
        <v>93</v>
      </c>
      <c r="D36" s="11" t="s">
        <v>226</v>
      </c>
      <c r="E36" s="11"/>
      <c r="F36" s="5" t="s">
        <v>224</v>
      </c>
      <c r="G36" s="120"/>
    </row>
    <row r="37" spans="1:7" ht="29" x14ac:dyDescent="0.35">
      <c r="A37" s="2">
        <v>31</v>
      </c>
      <c r="B37" s="2" t="s">
        <v>169</v>
      </c>
      <c r="C37" s="2" t="s">
        <v>93</v>
      </c>
      <c r="D37" s="11" t="s">
        <v>227</v>
      </c>
      <c r="E37" s="11"/>
      <c r="F37" s="5" t="s">
        <v>224</v>
      </c>
      <c r="G37" s="120"/>
    </row>
    <row r="38" spans="1:7" ht="72.5" x14ac:dyDescent="0.35">
      <c r="A38" s="2">
        <v>32</v>
      </c>
      <c r="B38" s="2" t="s">
        <v>163</v>
      </c>
      <c r="C38" s="5" t="s">
        <v>228</v>
      </c>
      <c r="D38" s="11" t="s">
        <v>229</v>
      </c>
      <c r="E38" s="11"/>
      <c r="F38" s="5" t="s">
        <v>224</v>
      </c>
      <c r="G38" s="120"/>
    </row>
    <row r="39" spans="1:7" ht="29" x14ac:dyDescent="0.35">
      <c r="A39" s="2">
        <v>33</v>
      </c>
      <c r="B39" s="2" t="s">
        <v>163</v>
      </c>
      <c r="C39" s="5" t="s">
        <v>228</v>
      </c>
      <c r="D39" s="11" t="s">
        <v>230</v>
      </c>
      <c r="E39" s="11"/>
      <c r="F39" s="5" t="s">
        <v>224</v>
      </c>
      <c r="G39" s="120"/>
    </row>
    <row r="40" spans="1:7" ht="29" x14ac:dyDescent="0.35">
      <c r="A40" s="2">
        <v>34</v>
      </c>
      <c r="B40" s="2" t="s">
        <v>163</v>
      </c>
      <c r="C40" s="5"/>
      <c r="D40" s="11" t="s">
        <v>231</v>
      </c>
      <c r="E40" s="11"/>
      <c r="F40" s="5" t="s">
        <v>224</v>
      </c>
      <c r="G40" s="120"/>
    </row>
    <row r="41" spans="1:7" ht="29" x14ac:dyDescent="0.35">
      <c r="A41" s="2">
        <v>35</v>
      </c>
      <c r="B41" s="2" t="s">
        <v>163</v>
      </c>
      <c r="C41" s="5"/>
      <c r="D41" s="11" t="s">
        <v>232</v>
      </c>
      <c r="E41" s="11"/>
      <c r="F41" s="5" t="s">
        <v>224</v>
      </c>
      <c r="G41" s="120"/>
    </row>
    <row r="42" spans="1:7" ht="145" x14ac:dyDescent="0.35">
      <c r="A42" s="2">
        <v>36</v>
      </c>
      <c r="B42" s="2" t="s">
        <v>169</v>
      </c>
      <c r="C42" s="2" t="s">
        <v>173</v>
      </c>
      <c r="D42" s="120" t="s">
        <v>233</v>
      </c>
      <c r="E42" s="122" t="s">
        <v>234</v>
      </c>
      <c r="F42" s="2" t="s">
        <v>235</v>
      </c>
      <c r="G42" s="120"/>
    </row>
    <row r="43" spans="1:7" x14ac:dyDescent="0.35">
      <c r="A43" s="2">
        <v>37</v>
      </c>
      <c r="B43" s="2" t="s">
        <v>169</v>
      </c>
      <c r="C43" s="2" t="s">
        <v>173</v>
      </c>
      <c r="D43" s="11" t="s">
        <v>236</v>
      </c>
      <c r="E43" s="122"/>
      <c r="F43" s="2" t="s">
        <v>235</v>
      </c>
      <c r="G43" s="120"/>
    </row>
    <row r="44" spans="1:7" ht="29" x14ac:dyDescent="0.35">
      <c r="A44" s="2">
        <v>38</v>
      </c>
      <c r="B44" s="2" t="s">
        <v>169</v>
      </c>
      <c r="C44" s="2" t="s">
        <v>173</v>
      </c>
      <c r="D44" s="11" t="s">
        <v>237</v>
      </c>
      <c r="E44" s="122" t="s">
        <v>238</v>
      </c>
      <c r="F44" s="2" t="s">
        <v>235</v>
      </c>
      <c r="G44" s="120"/>
    </row>
    <row r="45" spans="1:7" ht="43.5" x14ac:dyDescent="0.35">
      <c r="A45" s="2">
        <v>39</v>
      </c>
      <c r="B45" s="2" t="s">
        <v>169</v>
      </c>
      <c r="C45" s="2" t="s">
        <v>173</v>
      </c>
      <c r="D45" s="120" t="s">
        <v>239</v>
      </c>
      <c r="E45" s="122" t="s">
        <v>240</v>
      </c>
      <c r="F45" s="2" t="s">
        <v>241</v>
      </c>
      <c r="G45" s="120"/>
    </row>
    <row r="46" spans="1:7" ht="72.5" x14ac:dyDescent="0.35">
      <c r="A46" s="2">
        <v>40</v>
      </c>
      <c r="B46" s="2" t="s">
        <v>169</v>
      </c>
      <c r="C46" s="2" t="s">
        <v>173</v>
      </c>
      <c r="D46" s="120" t="s">
        <v>242</v>
      </c>
      <c r="E46" s="122" t="s">
        <v>243</v>
      </c>
      <c r="F46" s="2" t="s">
        <v>241</v>
      </c>
      <c r="G46" s="120"/>
    </row>
    <row r="47" spans="1:7" x14ac:dyDescent="0.35">
      <c r="A47" s="2">
        <v>41</v>
      </c>
      <c r="B47" s="2" t="s">
        <v>169</v>
      </c>
      <c r="C47" s="2" t="s">
        <v>173</v>
      </c>
      <c r="D47" s="11" t="s">
        <v>244</v>
      </c>
      <c r="E47" s="122" t="s">
        <v>245</v>
      </c>
      <c r="F47" s="2" t="s">
        <v>241</v>
      </c>
      <c r="G47" s="120"/>
    </row>
    <row r="48" spans="1:7" ht="115.5" customHeight="1" x14ac:dyDescent="0.35">
      <c r="A48" s="2">
        <v>42</v>
      </c>
      <c r="B48" s="2" t="s">
        <v>169</v>
      </c>
      <c r="C48" s="2" t="s">
        <v>173</v>
      </c>
      <c r="D48" s="11" t="s">
        <v>246</v>
      </c>
      <c r="E48" s="122" t="s">
        <v>247</v>
      </c>
      <c r="F48" s="2" t="s">
        <v>241</v>
      </c>
      <c r="G48" s="120"/>
    </row>
    <row r="49" spans="1:7" ht="29" x14ac:dyDescent="0.35">
      <c r="A49" s="2">
        <v>43</v>
      </c>
      <c r="B49" s="2" t="s">
        <v>169</v>
      </c>
      <c r="C49" s="2" t="s">
        <v>186</v>
      </c>
      <c r="D49" s="11" t="s">
        <v>248</v>
      </c>
      <c r="E49" s="11" t="s">
        <v>249</v>
      </c>
      <c r="F49" s="2" t="s">
        <v>241</v>
      </c>
      <c r="G49" s="120"/>
    </row>
    <row r="50" spans="1:7" ht="29" x14ac:dyDescent="0.35">
      <c r="A50" s="2">
        <v>44</v>
      </c>
      <c r="B50" s="2" t="s">
        <v>169</v>
      </c>
      <c r="C50" s="120" t="s">
        <v>199</v>
      </c>
      <c r="D50" s="120" t="s">
        <v>250</v>
      </c>
      <c r="E50" s="11" t="s">
        <v>251</v>
      </c>
      <c r="F50" s="2" t="s">
        <v>241</v>
      </c>
      <c r="G50" s="120"/>
    </row>
    <row r="51" spans="1:7" x14ac:dyDescent="0.35">
      <c r="A51" s="2">
        <v>45</v>
      </c>
      <c r="B51" s="2" t="s">
        <v>169</v>
      </c>
      <c r="C51" s="120" t="s">
        <v>199</v>
      </c>
      <c r="D51" s="120" t="s">
        <v>252</v>
      </c>
      <c r="E51" s="11" t="s">
        <v>253</v>
      </c>
      <c r="F51" s="2" t="s">
        <v>241</v>
      </c>
      <c r="G51" s="120"/>
    </row>
    <row r="52" spans="1:7" x14ac:dyDescent="0.35">
      <c r="A52" s="2">
        <v>46</v>
      </c>
      <c r="B52" s="2" t="s">
        <v>169</v>
      </c>
      <c r="C52" s="120" t="s">
        <v>199</v>
      </c>
      <c r="D52" s="120" t="s">
        <v>254</v>
      </c>
      <c r="E52" s="11" t="s">
        <v>255</v>
      </c>
      <c r="F52" s="2" t="s">
        <v>241</v>
      </c>
      <c r="G52" s="120"/>
    </row>
    <row r="53" spans="1:7" x14ac:dyDescent="0.35">
      <c r="A53" s="2">
        <v>47</v>
      </c>
      <c r="B53" s="2" t="s">
        <v>24</v>
      </c>
      <c r="C53" s="2" t="s">
        <v>205</v>
      </c>
      <c r="D53" s="120" t="s">
        <v>256</v>
      </c>
      <c r="E53" s="11" t="s">
        <v>257</v>
      </c>
      <c r="F53" s="2" t="s">
        <v>241</v>
      </c>
      <c r="G53" s="120"/>
    </row>
    <row r="54" spans="1:7" ht="34.5" customHeight="1" x14ac:dyDescent="0.35">
      <c r="A54" s="2">
        <v>48</v>
      </c>
      <c r="B54" s="2" t="s">
        <v>24</v>
      </c>
      <c r="C54" s="2" t="s">
        <v>258</v>
      </c>
      <c r="D54" s="120" t="s">
        <v>259</v>
      </c>
      <c r="E54" s="11"/>
      <c r="F54" s="2" t="s">
        <v>241</v>
      </c>
      <c r="G54" s="120"/>
    </row>
  </sheetData>
  <autoFilter ref="A6:G54" xr:uid="{00000000-0009-0000-0000-000003000000}">
    <sortState xmlns:xlrd2="http://schemas.microsoft.com/office/spreadsheetml/2017/richdata2" ref="A7:G54">
      <sortCondition ref="F6:F54"/>
    </sortState>
  </autoFilter>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D55"/>
  <sheetViews>
    <sheetView showGridLines="0" topLeftCell="B5" workbookViewId="0">
      <selection activeCell="C17" sqref="C17"/>
    </sheetView>
  </sheetViews>
  <sheetFormatPr baseColWidth="10" defaultColWidth="14.54296875" defaultRowHeight="12.75" customHeight="1" zeroHeight="1" x14ac:dyDescent="0.25"/>
  <cols>
    <col min="1" max="1" width="6" style="188" hidden="1" customWidth="1"/>
    <col min="2" max="2" width="13.81640625" style="188" customWidth="1"/>
    <col min="3" max="3" width="73.453125" style="188" customWidth="1"/>
    <col min="4" max="4" width="22" style="188" customWidth="1"/>
    <col min="5" max="16384" width="14.54296875" style="188"/>
  </cols>
  <sheetData>
    <row r="1" spans="1:4" ht="12.5" x14ac:dyDescent="0.25">
      <c r="A1" s="187"/>
    </row>
    <row r="2" spans="1:4" ht="12.5" x14ac:dyDescent="0.25">
      <c r="A2" s="187"/>
    </row>
    <row r="3" spans="1:4" ht="12.5" x14ac:dyDescent="0.25">
      <c r="A3" s="187"/>
    </row>
    <row r="4" spans="1:4" ht="12.5" x14ac:dyDescent="0.25">
      <c r="A4" s="187"/>
      <c r="B4" s="190"/>
    </row>
    <row r="5" spans="1:4" ht="53.25" customHeight="1" x14ac:dyDescent="0.25">
      <c r="A5" s="187"/>
    </row>
    <row r="6" spans="1:4" ht="18.75" customHeight="1" x14ac:dyDescent="0.25">
      <c r="A6" s="187"/>
      <c r="C6" s="189" t="s">
        <v>837</v>
      </c>
    </row>
    <row r="7" spans="1:4" ht="36" x14ac:dyDescent="0.25">
      <c r="A7" s="187"/>
      <c r="C7" s="191" t="s">
        <v>260</v>
      </c>
    </row>
    <row r="8" spans="1:4" ht="12.5" x14ac:dyDescent="0.25">
      <c r="A8" s="187"/>
    </row>
    <row r="9" spans="1:4" ht="19.5" customHeight="1" x14ac:dyDescent="0.25">
      <c r="A9" s="187" t="s">
        <v>261</v>
      </c>
    </row>
    <row r="10" spans="1:4" ht="19.5" customHeight="1" x14ac:dyDescent="0.35">
      <c r="A10" s="187"/>
      <c r="C10" s="536" t="s">
        <v>836</v>
      </c>
    </row>
    <row r="11" spans="1:4" ht="19.5" customHeight="1" x14ac:dyDescent="0.25">
      <c r="A11" s="187" t="s">
        <v>262</v>
      </c>
      <c r="C11" s="193" t="s">
        <v>263</v>
      </c>
    </row>
    <row r="12" spans="1:4" ht="19.5" customHeight="1" x14ac:dyDescent="0.25">
      <c r="A12" s="187" t="s">
        <v>264</v>
      </c>
      <c r="C12" s="193" t="s">
        <v>265</v>
      </c>
    </row>
    <row r="13" spans="1:4" ht="19.5" customHeight="1" x14ac:dyDescent="0.25">
      <c r="A13" s="187" t="s">
        <v>266</v>
      </c>
      <c r="C13" s="193" t="s">
        <v>267</v>
      </c>
      <c r="D13" s="194" t="s">
        <v>268</v>
      </c>
    </row>
    <row r="14" spans="1:4" ht="19.5" customHeight="1" x14ac:dyDescent="0.25">
      <c r="A14" s="187"/>
      <c r="C14" s="193" t="s">
        <v>269</v>
      </c>
      <c r="D14" s="194" t="s">
        <v>270</v>
      </c>
    </row>
    <row r="15" spans="1:4" ht="19.5" customHeight="1" x14ac:dyDescent="0.25">
      <c r="A15" s="187"/>
      <c r="C15" s="193" t="s">
        <v>271</v>
      </c>
    </row>
    <row r="16" spans="1:4" ht="19.5" customHeight="1" x14ac:dyDescent="0.25">
      <c r="A16" s="187" t="s">
        <v>272</v>
      </c>
      <c r="C16" s="193" t="s">
        <v>273</v>
      </c>
      <c r="D16" s="194" t="s">
        <v>268</v>
      </c>
    </row>
    <row r="17" spans="1:4" ht="19.5" customHeight="1" x14ac:dyDescent="0.25">
      <c r="A17" s="187"/>
      <c r="C17" s="193" t="s">
        <v>274</v>
      </c>
    </row>
    <row r="18" spans="1:4" ht="19.5" customHeight="1" x14ac:dyDescent="0.25">
      <c r="A18" s="187"/>
      <c r="C18" s="193" t="s">
        <v>275</v>
      </c>
      <c r="D18" s="194" t="s">
        <v>268</v>
      </c>
    </row>
    <row r="19" spans="1:4" ht="19.5" customHeight="1" x14ac:dyDescent="0.25">
      <c r="A19" s="187" t="s">
        <v>276</v>
      </c>
    </row>
    <row r="20" spans="1:4" ht="19.5" customHeight="1" x14ac:dyDescent="0.3">
      <c r="C20" s="188" t="s">
        <v>277</v>
      </c>
    </row>
    <row r="21" spans="1:4" ht="19.5" customHeight="1" x14ac:dyDescent="0.25"/>
    <row r="22" spans="1:4" ht="19.5" customHeight="1" x14ac:dyDescent="0.3">
      <c r="C22" s="192" t="s">
        <v>278</v>
      </c>
    </row>
    <row r="23" spans="1:4" ht="19.5" customHeight="1" x14ac:dyDescent="0.25"/>
    <row r="24" spans="1:4" ht="19.5" customHeight="1" x14ac:dyDescent="0.25"/>
    <row r="25" spans="1:4" ht="19.5" customHeight="1" x14ac:dyDescent="0.25"/>
    <row r="26" spans="1:4" ht="19.5" customHeight="1" x14ac:dyDescent="0.25"/>
    <row r="27" spans="1:4" ht="19.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sheetData>
  <dataValidations count="1">
    <dataValidation type="list" allowBlank="1" showInputMessage="1" showErrorMessage="1" sqref="WVK983025 C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C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C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C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C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C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C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C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C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C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C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C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C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C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C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xr:uid="{00000000-0002-0000-0400-000000000000}">
      <formula1>$A$9:$A$19</formula1>
    </dataValidation>
  </dataValidations>
  <hyperlinks>
    <hyperlink ref="C11" location="'Tableau 1 descript prod RC'!A1" display="Tableau 1 : Description production et RC" xr:uid="{00000000-0004-0000-0400-000000000000}"/>
    <hyperlink ref="C12" location="'Tableau 2.1 2.2 besoins'!A1" display="Tableau 2 : Besoins" xr:uid="{00000000-0004-0000-0400-000001000000}"/>
    <hyperlink ref="C13" location="'Tableau 3 Evolution besoins RC '!A1" display="Tableau 3 : Evolution besoin RC" xr:uid="{00000000-0004-0000-0400-000002000000}"/>
    <hyperlink ref="C16" location="'Tableau 6 Tableau des DN'!A1" display="Tableau 6 : Tableau des DN" xr:uid="{00000000-0004-0000-0400-000003000000}"/>
    <hyperlink ref="C17" location="'Tableau 7 couts exploitation'!A1" display="Tableau 7 : Coûts d’exploitation" xr:uid="{00000000-0004-0000-0400-000004000000}"/>
    <hyperlink ref="C14" location="'Tableau 4 Impact subvention'!A1" display="Tableau 4 : Impact subvention" xr:uid="{00000000-0004-0000-0400-000005000000}"/>
    <hyperlink ref="C15" location="'Tableau 5 plan d''appro'!A1" display="Tableau 5 : Plan d'approvisionnement" xr:uid="{00000000-0004-0000-0400-000006000000}"/>
    <hyperlink ref="C18" location="'9 Déficit de financement'!A1" display="Tableau 9 : Déficit de financement" xr:uid="{ECA232F2-D5A1-44D6-9C44-50099248561B}"/>
    <hyperlink ref="C10" location="'Volet financier'!A1" display="Volet financier" xr:uid="{3DF4F82B-2D57-4417-9118-48BD3ECD48F7}"/>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FE2-03A6-49EA-97DA-9C15A1C1D219}">
  <sheetPr>
    <tabColor rgb="FFFFFF00"/>
    <pageSetUpPr fitToPage="1"/>
  </sheetPr>
  <dimension ref="A1:V349"/>
  <sheetViews>
    <sheetView showGridLines="0" zoomScaleNormal="100" workbookViewId="0"/>
  </sheetViews>
  <sheetFormatPr baseColWidth="10" defaultColWidth="11.453125" defaultRowHeight="12.5" x14ac:dyDescent="0.35"/>
  <cols>
    <col min="1" max="1" width="17.54296875" style="344" customWidth="1"/>
    <col min="2" max="2" width="74.7265625" style="344" customWidth="1"/>
    <col min="3" max="3" width="22.7265625" style="344" customWidth="1"/>
    <col min="4" max="4" width="19.7265625" style="344" customWidth="1"/>
    <col min="5" max="5" width="16.7265625" style="344" customWidth="1"/>
    <col min="6" max="6" width="15.1796875" style="313" customWidth="1"/>
    <col min="7" max="15" width="11.453125" style="313"/>
    <col min="16" max="16384" width="11.453125" style="344"/>
  </cols>
  <sheetData>
    <row r="1" spans="1:22" s="313" customFormat="1" ht="114.75" customHeight="1" x14ac:dyDescent="0.35">
      <c r="B1" s="449" t="s">
        <v>647</v>
      </c>
      <c r="C1" s="449"/>
      <c r="D1" s="449"/>
      <c r="E1" s="314">
        <v>44131</v>
      </c>
    </row>
    <row r="2" spans="1:22" s="315" customFormat="1" ht="23" x14ac:dyDescent="0.35">
      <c r="A2" s="450" t="s">
        <v>648</v>
      </c>
      <c r="B2" s="450"/>
      <c r="C2" s="450"/>
      <c r="D2" s="450"/>
      <c r="E2" s="450"/>
      <c r="G2" s="316"/>
      <c r="H2" s="317"/>
      <c r="I2" s="317"/>
      <c r="J2" s="317"/>
      <c r="K2" s="317"/>
      <c r="L2" s="317"/>
      <c r="M2" s="317"/>
      <c r="N2" s="317"/>
      <c r="O2" s="317"/>
      <c r="P2" s="317"/>
      <c r="Q2" s="317"/>
      <c r="R2" s="317"/>
      <c r="S2" s="317"/>
      <c r="T2" s="317"/>
      <c r="U2" s="317"/>
      <c r="V2" s="317"/>
    </row>
    <row r="3" spans="1:22" s="313" customFormat="1" ht="14" x14ac:dyDescent="0.35">
      <c r="A3" s="451" t="s">
        <v>649</v>
      </c>
      <c r="B3" s="451"/>
      <c r="C3" s="451"/>
      <c r="D3" s="451"/>
      <c r="E3" s="451"/>
    </row>
    <row r="4" spans="1:22" s="313" customFormat="1" ht="40.5" customHeight="1" x14ac:dyDescent="0.35">
      <c r="A4" s="438" t="s">
        <v>650</v>
      </c>
      <c r="B4" s="438"/>
      <c r="C4" s="438"/>
      <c r="D4" s="438"/>
      <c r="E4" s="438"/>
    </row>
    <row r="5" spans="1:22" s="313" customFormat="1" ht="14" x14ac:dyDescent="0.35">
      <c r="A5" s="320" t="s">
        <v>651</v>
      </c>
      <c r="B5" s="317"/>
      <c r="C5" s="317"/>
      <c r="D5" s="317"/>
      <c r="E5" s="317"/>
    </row>
    <row r="6" spans="1:22" s="313" customFormat="1" ht="14.5" x14ac:dyDescent="0.35">
      <c r="A6" s="321" t="s">
        <v>652</v>
      </c>
      <c r="B6" s="317"/>
      <c r="C6" s="317"/>
      <c r="D6" s="317"/>
      <c r="E6" s="317"/>
    </row>
    <row r="7" spans="1:22" s="313" customFormat="1" ht="14.5" x14ac:dyDescent="0.35">
      <c r="A7" s="321" t="s">
        <v>653</v>
      </c>
      <c r="B7" s="317"/>
      <c r="C7" s="318"/>
      <c r="D7" s="318"/>
      <c r="E7" s="318"/>
    </row>
    <row r="8" spans="1:22" s="313" customFormat="1" ht="14.5" x14ac:dyDescent="0.35">
      <c r="A8" s="322"/>
      <c r="B8" s="323"/>
      <c r="C8" s="323"/>
      <c r="D8" s="323"/>
      <c r="E8" s="323"/>
    </row>
    <row r="9" spans="1:22" s="313" customFormat="1" ht="14.5" x14ac:dyDescent="0.35">
      <c r="A9" s="324" t="s">
        <v>654</v>
      </c>
      <c r="B9" s="317"/>
      <c r="C9" s="325"/>
      <c r="D9" s="326"/>
      <c r="E9" s="327"/>
    </row>
    <row r="10" spans="1:22" s="313" customFormat="1" ht="14.5" x14ac:dyDescent="0.35">
      <c r="A10" s="328" t="s">
        <v>655</v>
      </c>
      <c r="B10" s="317"/>
      <c r="C10" s="317"/>
      <c r="D10" s="325"/>
      <c r="E10" s="327"/>
    </row>
    <row r="11" spans="1:22" s="313" customFormat="1" ht="14.5" x14ac:dyDescent="0.35">
      <c r="A11" s="328" t="s">
        <v>656</v>
      </c>
      <c r="B11" s="315"/>
      <c r="C11" s="452" t="s">
        <v>657</v>
      </c>
      <c r="D11" s="453"/>
      <c r="E11" s="453"/>
    </row>
    <row r="12" spans="1:22" s="313" customFormat="1" x14ac:dyDescent="0.35">
      <c r="B12" s="329"/>
      <c r="C12" s="329"/>
      <c r="D12" s="329"/>
      <c r="E12" s="329"/>
    </row>
    <row r="13" spans="1:22" s="330" customFormat="1" ht="23" x14ac:dyDescent="0.35">
      <c r="A13" s="442" t="s">
        <v>658</v>
      </c>
      <c r="B13" s="442" t="s">
        <v>659</v>
      </c>
      <c r="C13" s="442"/>
      <c r="D13" s="442"/>
      <c r="E13" s="442"/>
    </row>
    <row r="14" spans="1:22" s="313" customFormat="1" x14ac:dyDescent="0.35">
      <c r="B14" s="329"/>
      <c r="C14" s="329"/>
      <c r="D14" s="329"/>
      <c r="E14" s="329"/>
    </row>
    <row r="15" spans="1:22" s="313" customFormat="1" ht="12.65" customHeight="1" x14ac:dyDescent="0.35">
      <c r="A15" s="444" t="s">
        <v>660</v>
      </c>
      <c r="B15" s="444"/>
      <c r="C15" s="444"/>
      <c r="D15" s="444"/>
      <c r="E15" s="444"/>
    </row>
    <row r="16" spans="1:22" s="313" customFormat="1" ht="15.5" x14ac:dyDescent="0.35">
      <c r="B16" s="331" t="s">
        <v>661</v>
      </c>
      <c r="E16" s="332"/>
    </row>
    <row r="17" spans="1:5" s="313" customFormat="1" ht="15.5" x14ac:dyDescent="0.35">
      <c r="B17" s="331" t="s">
        <v>662</v>
      </c>
      <c r="E17" s="332"/>
    </row>
    <row r="18" spans="1:5" s="313" customFormat="1" ht="18" customHeight="1" x14ac:dyDescent="0.35">
      <c r="A18" s="445" t="s">
        <v>663</v>
      </c>
      <c r="B18" s="445"/>
      <c r="C18" s="445"/>
      <c r="D18" s="445"/>
      <c r="E18" s="445"/>
    </row>
    <row r="19" spans="1:5" s="313" customFormat="1" ht="15.5" x14ac:dyDescent="0.35">
      <c r="B19" s="331" t="s">
        <v>664</v>
      </c>
      <c r="C19" s="332"/>
      <c r="D19" s="332"/>
      <c r="E19" s="332"/>
    </row>
    <row r="20" spans="1:5" s="313" customFormat="1" ht="15.5" x14ac:dyDescent="0.35">
      <c r="B20" s="331" t="s">
        <v>665</v>
      </c>
      <c r="C20" s="332"/>
      <c r="D20" s="332"/>
      <c r="E20" s="332"/>
    </row>
    <row r="21" spans="1:5" s="313" customFormat="1" ht="15.5" x14ac:dyDescent="0.35">
      <c r="B21" s="331" t="s">
        <v>666</v>
      </c>
      <c r="C21" s="332"/>
      <c r="D21" s="332"/>
      <c r="E21" s="332"/>
    </row>
    <row r="22" spans="1:5" s="313" customFormat="1" ht="15.5" x14ac:dyDescent="0.35">
      <c r="B22" s="331" t="s">
        <v>667</v>
      </c>
      <c r="C22" s="332"/>
      <c r="D22" s="332"/>
      <c r="E22" s="332"/>
    </row>
    <row r="23" spans="1:5" s="313" customFormat="1" ht="15.5" x14ac:dyDescent="0.35">
      <c r="B23" s="331" t="s">
        <v>668</v>
      </c>
      <c r="C23" s="332"/>
      <c r="D23" s="332"/>
      <c r="E23" s="332"/>
    </row>
    <row r="24" spans="1:5" s="313" customFormat="1" ht="15.5" x14ac:dyDescent="0.35">
      <c r="C24" s="332"/>
      <c r="D24" s="332"/>
      <c r="E24" s="332"/>
    </row>
    <row r="25" spans="1:5" s="313" customFormat="1" x14ac:dyDescent="0.35">
      <c r="B25" s="329"/>
      <c r="C25" s="329"/>
      <c r="D25" s="329"/>
      <c r="E25" s="329"/>
    </row>
    <row r="26" spans="1:5" s="313" customFormat="1" ht="23" x14ac:dyDescent="0.35">
      <c r="A26" s="446" t="s">
        <v>669</v>
      </c>
      <c r="B26" s="446"/>
      <c r="C26" s="446"/>
      <c r="D26" s="446"/>
      <c r="E26" s="446"/>
    </row>
    <row r="27" spans="1:5" s="313" customFormat="1" x14ac:dyDescent="0.35">
      <c r="B27" s="329"/>
      <c r="C27" s="329"/>
      <c r="D27" s="329"/>
      <c r="E27" s="329"/>
    </row>
    <row r="28" spans="1:5" s="313" customFormat="1" ht="41.5" customHeight="1" x14ac:dyDescent="0.35">
      <c r="A28" s="447" t="s">
        <v>670</v>
      </c>
      <c r="B28" s="447"/>
      <c r="C28" s="447"/>
      <c r="D28" s="447"/>
      <c r="E28" s="447"/>
    </row>
    <row r="29" spans="1:5" s="313" customFormat="1" ht="89.15" customHeight="1" x14ac:dyDescent="0.35">
      <c r="A29" s="448" t="s">
        <v>671</v>
      </c>
      <c r="B29" s="448"/>
      <c r="C29" s="448"/>
      <c r="D29" s="448"/>
      <c r="E29" s="448"/>
    </row>
    <row r="30" spans="1:5" s="313" customFormat="1" ht="8.5" customHeight="1" x14ac:dyDescent="0.35">
      <c r="A30" s="333"/>
      <c r="B30" s="334"/>
      <c r="C30" s="335"/>
      <c r="D30" s="333"/>
      <c r="E30" s="333"/>
    </row>
    <row r="31" spans="1:5" s="313" customFormat="1" ht="14" x14ac:dyDescent="0.35">
      <c r="A31" s="336" t="s">
        <v>672</v>
      </c>
      <c r="C31" s="337" t="s">
        <v>673</v>
      </c>
      <c r="D31" s="338" t="s">
        <v>674</v>
      </c>
      <c r="E31" s="339"/>
    </row>
    <row r="32" spans="1:5" s="313" customFormat="1" ht="7" customHeight="1" x14ac:dyDescent="0.35">
      <c r="A32" s="336"/>
      <c r="C32" s="337"/>
      <c r="D32" s="340"/>
      <c r="E32" s="339"/>
    </row>
    <row r="33" spans="1:22" s="313" customFormat="1" ht="28" customHeight="1" x14ac:dyDescent="0.35">
      <c r="A33" s="442" t="s">
        <v>675</v>
      </c>
      <c r="B33" s="442"/>
      <c r="C33" s="442"/>
      <c r="D33" s="442"/>
      <c r="E33" s="442"/>
    </row>
    <row r="34" spans="1:22" s="313" customFormat="1" ht="26.5" customHeight="1" x14ac:dyDescent="0.35">
      <c r="A34" s="434" t="s">
        <v>676</v>
      </c>
      <c r="B34" s="434"/>
      <c r="C34" s="434"/>
      <c r="D34" s="434"/>
      <c r="E34" s="434"/>
    </row>
    <row r="35" spans="1:22" s="313" customFormat="1" ht="26" x14ac:dyDescent="0.35">
      <c r="A35" s="341"/>
      <c r="B35" s="342" t="s">
        <v>677</v>
      </c>
      <c r="C35" s="342" t="s">
        <v>678</v>
      </c>
      <c r="D35" s="342" t="s">
        <v>679</v>
      </c>
      <c r="E35" s="343" t="s">
        <v>680</v>
      </c>
      <c r="P35" s="344"/>
      <c r="Q35" s="344"/>
      <c r="R35" s="344"/>
      <c r="S35" s="344"/>
      <c r="T35" s="344"/>
      <c r="U35" s="344"/>
      <c r="V35" s="344"/>
    </row>
    <row r="36" spans="1:22" s="313" customFormat="1" ht="18" customHeight="1" x14ac:dyDescent="0.35">
      <c r="A36" s="435" t="s">
        <v>681</v>
      </c>
      <c r="B36" s="346" t="s">
        <v>682</v>
      </c>
      <c r="C36" s="347" t="s">
        <v>674</v>
      </c>
      <c r="D36" s="347"/>
      <c r="E36" s="348">
        <v>0</v>
      </c>
      <c r="P36" s="344"/>
      <c r="Q36" s="344"/>
      <c r="R36" s="344"/>
      <c r="S36" s="344"/>
      <c r="T36" s="344"/>
      <c r="U36" s="344"/>
      <c r="V36" s="344"/>
    </row>
    <row r="37" spans="1:22" s="313" customFormat="1" ht="18" customHeight="1" thickBot="1" x14ac:dyDescent="0.4">
      <c r="A37" s="435"/>
      <c r="B37" s="349" t="s">
        <v>683</v>
      </c>
      <c r="C37" s="347" t="s">
        <v>674</v>
      </c>
      <c r="D37" s="347"/>
      <c r="E37" s="348">
        <v>0</v>
      </c>
      <c r="P37" s="344"/>
      <c r="Q37" s="344"/>
      <c r="R37" s="344"/>
      <c r="S37" s="344"/>
      <c r="T37" s="344"/>
      <c r="U37" s="344"/>
      <c r="V37" s="344"/>
    </row>
    <row r="38" spans="1:22" s="313" customFormat="1" ht="18" customHeight="1" thickBot="1" x14ac:dyDescent="0.4">
      <c r="A38" s="350" t="s">
        <v>684</v>
      </c>
      <c r="B38" s="351"/>
      <c r="C38" s="351"/>
      <c r="D38" s="352" t="s">
        <v>685</v>
      </c>
      <c r="E38" s="353">
        <f>SUM(E36:E37)</f>
        <v>0</v>
      </c>
      <c r="P38" s="344"/>
      <c r="Q38" s="344"/>
      <c r="R38" s="344"/>
      <c r="S38" s="344"/>
      <c r="T38" s="344"/>
      <c r="U38" s="344"/>
      <c r="V38" s="344"/>
    </row>
    <row r="39" spans="1:22" s="313" customFormat="1" ht="18" customHeight="1" x14ac:dyDescent="0.35">
      <c r="A39" s="435" t="s">
        <v>686</v>
      </c>
      <c r="B39" s="354" t="s">
        <v>687</v>
      </c>
      <c r="C39" s="347" t="s">
        <v>674</v>
      </c>
      <c r="D39" s="347"/>
      <c r="E39" s="348">
        <v>0</v>
      </c>
      <c r="P39" s="344"/>
      <c r="Q39" s="344"/>
      <c r="R39" s="344"/>
      <c r="S39" s="344"/>
      <c r="T39" s="344"/>
      <c r="U39" s="344"/>
      <c r="V39" s="344"/>
    </row>
    <row r="40" spans="1:22" s="313" customFormat="1" ht="18" customHeight="1" x14ac:dyDescent="0.35">
      <c r="A40" s="435"/>
      <c r="B40" s="354" t="s">
        <v>688</v>
      </c>
      <c r="C40" s="347" t="s">
        <v>674</v>
      </c>
      <c r="D40" s="347"/>
      <c r="E40" s="348">
        <v>0</v>
      </c>
      <c r="P40" s="344"/>
      <c r="Q40" s="344"/>
      <c r="R40" s="344"/>
      <c r="S40" s="344"/>
      <c r="T40" s="344"/>
      <c r="U40" s="344"/>
      <c r="V40" s="344"/>
    </row>
    <row r="41" spans="1:22" s="313" customFormat="1" ht="18" customHeight="1" x14ac:dyDescent="0.35">
      <c r="A41" s="435"/>
      <c r="B41" s="346" t="s">
        <v>689</v>
      </c>
      <c r="C41" s="347" t="s">
        <v>674</v>
      </c>
      <c r="D41" s="347"/>
      <c r="E41" s="348">
        <v>0</v>
      </c>
      <c r="P41" s="344"/>
      <c r="Q41" s="344"/>
      <c r="R41" s="344"/>
      <c r="S41" s="344"/>
      <c r="T41" s="344"/>
      <c r="U41" s="344"/>
      <c r="V41" s="344"/>
    </row>
    <row r="42" spans="1:22" s="313" customFormat="1" ht="18" customHeight="1" thickBot="1" x14ac:dyDescent="0.4">
      <c r="A42" s="435"/>
      <c r="B42" s="349" t="s">
        <v>683</v>
      </c>
      <c r="C42" s="347" t="s">
        <v>674</v>
      </c>
      <c r="D42" s="347"/>
      <c r="E42" s="348">
        <v>0</v>
      </c>
      <c r="P42" s="344"/>
      <c r="Q42" s="344"/>
      <c r="R42" s="344"/>
      <c r="S42" s="344"/>
      <c r="T42" s="344"/>
      <c r="U42" s="344"/>
      <c r="V42" s="344"/>
    </row>
    <row r="43" spans="1:22" s="313" customFormat="1" ht="18" customHeight="1" thickBot="1" x14ac:dyDescent="0.4">
      <c r="A43" s="350" t="s">
        <v>684</v>
      </c>
      <c r="B43" s="350"/>
      <c r="C43" s="350"/>
      <c r="D43" s="352" t="s">
        <v>690</v>
      </c>
      <c r="E43" s="353">
        <f>SUM(E39:E42)</f>
        <v>0</v>
      </c>
      <c r="P43" s="344"/>
      <c r="Q43" s="344"/>
      <c r="R43" s="344"/>
      <c r="S43" s="344"/>
      <c r="T43" s="344"/>
      <c r="U43" s="344"/>
      <c r="V43" s="344"/>
    </row>
    <row r="44" spans="1:22" s="313" customFormat="1" ht="18" customHeight="1" x14ac:dyDescent="0.35">
      <c r="A44" s="435" t="s">
        <v>691</v>
      </c>
      <c r="B44" s="354" t="s">
        <v>692</v>
      </c>
      <c r="C44" s="347" t="s">
        <v>674</v>
      </c>
      <c r="D44" s="347"/>
      <c r="E44" s="348">
        <v>0</v>
      </c>
      <c r="P44" s="344"/>
      <c r="Q44" s="344"/>
      <c r="R44" s="344"/>
      <c r="S44" s="344"/>
      <c r="T44" s="344"/>
      <c r="U44" s="344"/>
      <c r="V44" s="344"/>
    </row>
    <row r="45" spans="1:22" s="313" customFormat="1" ht="18" customHeight="1" x14ac:dyDescent="0.35">
      <c r="A45" s="435"/>
      <c r="B45" s="346" t="s">
        <v>693</v>
      </c>
      <c r="C45" s="347" t="s">
        <v>674</v>
      </c>
      <c r="D45" s="347"/>
      <c r="E45" s="348">
        <v>0</v>
      </c>
      <c r="P45" s="344"/>
      <c r="Q45" s="344"/>
      <c r="R45" s="344"/>
      <c r="S45" s="344"/>
      <c r="T45" s="344"/>
      <c r="U45" s="344"/>
      <c r="V45" s="344"/>
    </row>
    <row r="46" spans="1:22" s="313" customFormat="1" ht="18" customHeight="1" x14ac:dyDescent="0.35">
      <c r="A46" s="435"/>
      <c r="B46" s="346" t="s">
        <v>694</v>
      </c>
      <c r="C46" s="347" t="s">
        <v>674</v>
      </c>
      <c r="D46" s="347"/>
      <c r="E46" s="348">
        <v>0</v>
      </c>
      <c r="P46" s="344"/>
      <c r="Q46" s="344"/>
      <c r="R46" s="344"/>
      <c r="S46" s="344"/>
      <c r="T46" s="344"/>
      <c r="U46" s="344"/>
      <c r="V46" s="344"/>
    </row>
    <row r="47" spans="1:22" s="313" customFormat="1" ht="18" customHeight="1" x14ac:dyDescent="0.35">
      <c r="A47" s="435"/>
      <c r="B47" s="346" t="s">
        <v>695</v>
      </c>
      <c r="C47" s="347" t="s">
        <v>674</v>
      </c>
      <c r="D47" s="347"/>
      <c r="E47" s="348">
        <v>0</v>
      </c>
      <c r="P47" s="344"/>
      <c r="Q47" s="344"/>
      <c r="R47" s="344"/>
      <c r="S47" s="344"/>
      <c r="T47" s="344"/>
      <c r="U47" s="344"/>
      <c r="V47" s="344"/>
    </row>
    <row r="48" spans="1:22" s="313" customFormat="1" ht="18" customHeight="1" x14ac:dyDescent="0.35">
      <c r="A48" s="435"/>
      <c r="B48" s="346" t="s">
        <v>696</v>
      </c>
      <c r="C48" s="347" t="s">
        <v>674</v>
      </c>
      <c r="D48" s="347"/>
      <c r="E48" s="348">
        <v>0</v>
      </c>
      <c r="P48" s="344"/>
      <c r="Q48" s="344"/>
      <c r="R48" s="344"/>
      <c r="S48" s="344"/>
      <c r="T48" s="344"/>
      <c r="U48" s="344"/>
      <c r="V48" s="344"/>
    </row>
    <row r="49" spans="1:22" s="313" customFormat="1" ht="18" customHeight="1" x14ac:dyDescent="0.35">
      <c r="A49" s="435"/>
      <c r="B49" s="346" t="s">
        <v>697</v>
      </c>
      <c r="C49" s="347" t="s">
        <v>674</v>
      </c>
      <c r="D49" s="347"/>
      <c r="E49" s="348">
        <v>0</v>
      </c>
      <c r="P49" s="344"/>
      <c r="Q49" s="344"/>
      <c r="R49" s="344"/>
      <c r="S49" s="344"/>
      <c r="T49" s="344"/>
      <c r="U49" s="344"/>
      <c r="V49" s="344"/>
    </row>
    <row r="50" spans="1:22" s="313" customFormat="1" ht="18" customHeight="1" x14ac:dyDescent="0.35">
      <c r="A50" s="435"/>
      <c r="B50" s="346" t="s">
        <v>698</v>
      </c>
      <c r="C50" s="347" t="s">
        <v>674</v>
      </c>
      <c r="D50" s="347"/>
      <c r="E50" s="348">
        <v>0</v>
      </c>
      <c r="P50" s="344"/>
      <c r="Q50" s="344"/>
      <c r="R50" s="344"/>
      <c r="S50" s="344"/>
      <c r="T50" s="344"/>
      <c r="U50" s="344"/>
      <c r="V50" s="344"/>
    </row>
    <row r="51" spans="1:22" ht="18" customHeight="1" x14ac:dyDescent="0.35">
      <c r="A51" s="435"/>
      <c r="B51" s="346" t="s">
        <v>699</v>
      </c>
      <c r="C51" s="347" t="s">
        <v>674</v>
      </c>
      <c r="D51" s="347"/>
      <c r="E51" s="348">
        <v>0</v>
      </c>
    </row>
    <row r="52" spans="1:22" ht="18" customHeight="1" x14ac:dyDescent="0.35">
      <c r="A52" s="435"/>
      <c r="B52" s="346" t="s">
        <v>700</v>
      </c>
      <c r="C52" s="347" t="s">
        <v>674</v>
      </c>
      <c r="D52" s="347"/>
      <c r="E52" s="348">
        <v>0</v>
      </c>
    </row>
    <row r="53" spans="1:22" ht="18" customHeight="1" x14ac:dyDescent="0.35">
      <c r="A53" s="435"/>
      <c r="B53" s="346" t="s">
        <v>701</v>
      </c>
      <c r="C53" s="347" t="s">
        <v>674</v>
      </c>
      <c r="D53" s="347"/>
      <c r="E53" s="348">
        <v>0</v>
      </c>
    </row>
    <row r="54" spans="1:22" ht="18" customHeight="1" x14ac:dyDescent="0.35">
      <c r="A54" s="435"/>
      <c r="B54" s="346" t="s">
        <v>702</v>
      </c>
      <c r="C54" s="347" t="s">
        <v>674</v>
      </c>
      <c r="D54" s="347"/>
      <c r="E54" s="348">
        <v>0</v>
      </c>
    </row>
    <row r="55" spans="1:22" ht="18" customHeight="1" x14ac:dyDescent="0.35">
      <c r="A55" s="435"/>
      <c r="B55" s="346" t="s">
        <v>703</v>
      </c>
      <c r="C55" s="347" t="s">
        <v>674</v>
      </c>
      <c r="D55" s="347"/>
      <c r="E55" s="348">
        <v>0</v>
      </c>
    </row>
    <row r="56" spans="1:22" ht="18" customHeight="1" thickBot="1" x14ac:dyDescent="0.4">
      <c r="A56" s="435"/>
      <c r="B56" s="349" t="s">
        <v>683</v>
      </c>
      <c r="C56" s="347" t="s">
        <v>674</v>
      </c>
      <c r="D56" s="347"/>
      <c r="E56" s="348">
        <v>0</v>
      </c>
    </row>
    <row r="57" spans="1:22" ht="18" customHeight="1" thickBot="1" x14ac:dyDescent="0.4">
      <c r="A57" s="350" t="s">
        <v>684</v>
      </c>
      <c r="B57" s="350"/>
      <c r="C57" s="350"/>
      <c r="D57" s="352" t="s">
        <v>704</v>
      </c>
      <c r="E57" s="353">
        <f>SUM(E44:E56)</f>
        <v>0</v>
      </c>
    </row>
    <row r="58" spans="1:22" ht="18" customHeight="1" x14ac:dyDescent="0.35">
      <c r="A58" s="435" t="s">
        <v>705</v>
      </c>
      <c r="B58" s="346" t="s">
        <v>706</v>
      </c>
      <c r="C58" s="355"/>
      <c r="D58" s="355"/>
      <c r="E58" s="348">
        <v>0</v>
      </c>
    </row>
    <row r="59" spans="1:22" ht="18" customHeight="1" x14ac:dyDescent="0.35">
      <c r="A59" s="435"/>
      <c r="B59" s="346" t="s">
        <v>707</v>
      </c>
      <c r="C59" s="355"/>
      <c r="D59" s="355"/>
      <c r="E59" s="348">
        <v>0</v>
      </c>
    </row>
    <row r="60" spans="1:22" ht="18" customHeight="1" thickBot="1" x14ac:dyDescent="0.4">
      <c r="A60" s="435"/>
      <c r="B60" s="349" t="s">
        <v>683</v>
      </c>
      <c r="C60" s="355"/>
      <c r="D60" s="355"/>
      <c r="E60" s="348">
        <v>0</v>
      </c>
    </row>
    <row r="61" spans="1:22" ht="18" customHeight="1" thickBot="1" x14ac:dyDescent="0.4">
      <c r="A61" s="350" t="s">
        <v>684</v>
      </c>
      <c r="B61" s="350"/>
      <c r="C61" s="350"/>
      <c r="D61" s="352" t="s">
        <v>708</v>
      </c>
      <c r="E61" s="353">
        <f>SUM(E58:E60)</f>
        <v>0</v>
      </c>
    </row>
    <row r="62" spans="1:22" ht="26.5" thickBot="1" x14ac:dyDescent="0.4">
      <c r="A62" s="345" t="s">
        <v>709</v>
      </c>
      <c r="B62" s="346" t="s">
        <v>683</v>
      </c>
      <c r="C62" s="355"/>
      <c r="D62" s="355"/>
      <c r="E62" s="348">
        <v>0</v>
      </c>
    </row>
    <row r="63" spans="1:22" ht="18" customHeight="1" thickBot="1" x14ac:dyDescent="0.4">
      <c r="A63" s="350" t="s">
        <v>684</v>
      </c>
      <c r="B63" s="350"/>
      <c r="C63" s="350"/>
      <c r="D63" s="352" t="s">
        <v>710</v>
      </c>
      <c r="E63" s="353">
        <f>SUM(E62:E62)</f>
        <v>0</v>
      </c>
    </row>
    <row r="64" spans="1:22" ht="18" customHeight="1" x14ac:dyDescent="0.35">
      <c r="A64" s="341"/>
      <c r="B64" s="356"/>
      <c r="C64" s="356"/>
      <c r="D64" s="356"/>
      <c r="E64" s="356"/>
      <c r="F64" s="344"/>
    </row>
    <row r="65" spans="1:21" s="313" customFormat="1" ht="30" customHeight="1" x14ac:dyDescent="0.35">
      <c r="A65" s="434" t="s">
        <v>711</v>
      </c>
      <c r="B65" s="434"/>
      <c r="C65" s="434"/>
      <c r="D65" s="434"/>
      <c r="E65" s="434"/>
    </row>
    <row r="66" spans="1:21" ht="65" x14ac:dyDescent="0.35">
      <c r="A66" s="341"/>
      <c r="B66" s="342" t="s">
        <v>677</v>
      </c>
      <c r="C66" s="342" t="s">
        <v>712</v>
      </c>
      <c r="D66" s="342" t="s">
        <v>713</v>
      </c>
      <c r="E66" s="342" t="s">
        <v>714</v>
      </c>
      <c r="G66" s="357"/>
      <c r="P66" s="313"/>
      <c r="Q66" s="313"/>
      <c r="R66" s="313"/>
      <c r="S66" s="313"/>
      <c r="T66" s="313"/>
      <c r="U66" s="313"/>
    </row>
    <row r="67" spans="1:21" ht="18" customHeight="1" x14ac:dyDescent="0.35">
      <c r="A67" s="435" t="s">
        <v>715</v>
      </c>
      <c r="B67" s="358" t="s">
        <v>716</v>
      </c>
      <c r="C67" s="347"/>
      <c r="D67" s="348">
        <v>0</v>
      </c>
      <c r="E67" s="348">
        <v>0</v>
      </c>
      <c r="G67" s="357"/>
      <c r="P67" s="313"/>
      <c r="Q67" s="313"/>
      <c r="R67" s="313"/>
      <c r="S67" s="313"/>
      <c r="T67" s="313"/>
      <c r="U67" s="313"/>
    </row>
    <row r="68" spans="1:21" ht="18" customHeight="1" x14ac:dyDescent="0.35">
      <c r="A68" s="435"/>
      <c r="B68" s="358" t="s">
        <v>717</v>
      </c>
      <c r="C68" s="347"/>
      <c r="D68" s="348">
        <v>0</v>
      </c>
      <c r="E68" s="348">
        <v>0</v>
      </c>
      <c r="G68" s="357"/>
      <c r="P68" s="313"/>
      <c r="Q68" s="313"/>
      <c r="R68" s="313"/>
      <c r="S68" s="313"/>
      <c r="T68" s="313"/>
      <c r="U68" s="313"/>
    </row>
    <row r="69" spans="1:21" ht="18" customHeight="1" x14ac:dyDescent="0.35">
      <c r="A69" s="435"/>
      <c r="B69" s="358" t="s">
        <v>718</v>
      </c>
      <c r="C69" s="347"/>
      <c r="D69" s="348">
        <v>0</v>
      </c>
      <c r="E69" s="348">
        <v>0</v>
      </c>
      <c r="G69" s="357"/>
      <c r="P69" s="313"/>
      <c r="Q69" s="313"/>
      <c r="R69" s="313"/>
      <c r="S69" s="313"/>
      <c r="T69" s="313"/>
      <c r="U69" s="313"/>
    </row>
    <row r="70" spans="1:21" ht="18" customHeight="1" x14ac:dyDescent="0.35">
      <c r="A70" s="435"/>
      <c r="B70" s="359" t="s">
        <v>719</v>
      </c>
      <c r="C70" s="347"/>
      <c r="D70" s="348">
        <v>0</v>
      </c>
      <c r="E70" s="348">
        <v>0</v>
      </c>
      <c r="G70" s="357"/>
      <c r="P70" s="313"/>
      <c r="Q70" s="313"/>
      <c r="R70" s="313"/>
      <c r="S70" s="313"/>
      <c r="T70" s="313"/>
      <c r="U70" s="313"/>
    </row>
    <row r="71" spans="1:21" ht="18" customHeight="1" thickBot="1" x14ac:dyDescent="0.4">
      <c r="A71" s="435"/>
      <c r="B71" s="360" t="s">
        <v>683</v>
      </c>
      <c r="C71" s="347"/>
      <c r="D71" s="348">
        <v>0</v>
      </c>
      <c r="E71" s="348">
        <v>0</v>
      </c>
      <c r="G71" s="357"/>
      <c r="P71" s="313"/>
      <c r="Q71" s="313"/>
      <c r="R71" s="313"/>
      <c r="S71" s="313"/>
      <c r="T71" s="313"/>
      <c r="U71" s="313"/>
    </row>
    <row r="72" spans="1:21" ht="18" customHeight="1" thickBot="1" x14ac:dyDescent="0.4">
      <c r="A72" s="350" t="s">
        <v>684</v>
      </c>
      <c r="B72" s="350"/>
      <c r="C72" s="350"/>
      <c r="D72" s="352" t="s">
        <v>720</v>
      </c>
      <c r="E72" s="353">
        <f>SUM(E67:E71)</f>
        <v>0</v>
      </c>
      <c r="F72" s="361"/>
      <c r="G72" s="344"/>
      <c r="P72" s="313"/>
      <c r="Q72" s="313"/>
      <c r="R72" s="313"/>
      <c r="S72" s="313"/>
      <c r="T72" s="313"/>
      <c r="U72" s="313"/>
    </row>
    <row r="73" spans="1:21" s="315" customFormat="1" ht="35.15" customHeight="1" thickBot="1" x14ac:dyDescent="0.4">
      <c r="A73" s="362"/>
      <c r="B73" s="436" t="s">
        <v>721</v>
      </c>
      <c r="C73" s="436"/>
      <c r="D73" s="436"/>
      <c r="E73" s="436"/>
    </row>
    <row r="74" spans="1:21" s="315" customFormat="1" ht="14.5" thickBot="1" x14ac:dyDescent="0.4">
      <c r="A74" s="350" t="s">
        <v>684</v>
      </c>
      <c r="B74" s="350"/>
      <c r="C74" s="350"/>
      <c r="D74" s="352" t="s">
        <v>722</v>
      </c>
      <c r="E74" s="353">
        <v>0</v>
      </c>
    </row>
    <row r="75" spans="1:21" s="315" customFormat="1" ht="14" x14ac:dyDescent="0.25">
      <c r="A75" s="363"/>
      <c r="B75" s="363"/>
      <c r="C75" s="363"/>
      <c r="D75" s="363"/>
      <c r="E75" s="364"/>
    </row>
    <row r="76" spans="1:21" s="313" customFormat="1" ht="33.65" customHeight="1" x14ac:dyDescent="0.35">
      <c r="A76" s="442" t="s">
        <v>662</v>
      </c>
      <c r="B76" s="442"/>
      <c r="C76" s="442"/>
      <c r="D76" s="442"/>
      <c r="E76" s="442"/>
    </row>
    <row r="77" spans="1:21" s="313" customFormat="1" ht="25" customHeight="1" x14ac:dyDescent="0.35">
      <c r="A77" s="434" t="s">
        <v>676</v>
      </c>
      <c r="B77" s="434"/>
      <c r="C77" s="434"/>
      <c r="D77" s="434"/>
      <c r="E77" s="434"/>
    </row>
    <row r="78" spans="1:21" ht="26" x14ac:dyDescent="0.35">
      <c r="A78" s="341"/>
      <c r="B78" s="342" t="s">
        <v>677</v>
      </c>
      <c r="C78" s="342" t="s">
        <v>678</v>
      </c>
      <c r="D78" s="342" t="s">
        <v>679</v>
      </c>
      <c r="E78" s="343" t="s">
        <v>680</v>
      </c>
    </row>
    <row r="79" spans="1:21" ht="18" customHeight="1" x14ac:dyDescent="0.35">
      <c r="A79" s="435" t="s">
        <v>681</v>
      </c>
      <c r="B79" s="346" t="s">
        <v>682</v>
      </c>
      <c r="C79" s="347" t="s">
        <v>674</v>
      </c>
      <c r="D79" s="347"/>
      <c r="E79" s="348">
        <v>0</v>
      </c>
    </row>
    <row r="80" spans="1:21" ht="18" customHeight="1" thickBot="1" x14ac:dyDescent="0.4">
      <c r="A80" s="435"/>
      <c r="B80" s="349" t="s">
        <v>683</v>
      </c>
      <c r="C80" s="347" t="s">
        <v>674</v>
      </c>
      <c r="D80" s="347"/>
      <c r="E80" s="348">
        <v>0</v>
      </c>
    </row>
    <row r="81" spans="1:22" ht="18" customHeight="1" thickBot="1" x14ac:dyDescent="0.4">
      <c r="A81" s="350" t="s">
        <v>684</v>
      </c>
      <c r="B81" s="365"/>
      <c r="C81" s="350"/>
      <c r="D81" s="352" t="s">
        <v>685</v>
      </c>
      <c r="E81" s="353">
        <f>SUM(E79:E80)</f>
        <v>0</v>
      </c>
    </row>
    <row r="82" spans="1:22" ht="18" customHeight="1" x14ac:dyDescent="0.35">
      <c r="A82" s="435"/>
      <c r="B82" s="346" t="s">
        <v>723</v>
      </c>
      <c r="C82" s="347" t="s">
        <v>674</v>
      </c>
      <c r="D82" s="347"/>
      <c r="E82" s="348">
        <v>0</v>
      </c>
    </row>
    <row r="83" spans="1:22" ht="18" customHeight="1" x14ac:dyDescent="0.35">
      <c r="A83" s="435"/>
      <c r="B83" s="346" t="s">
        <v>724</v>
      </c>
      <c r="C83" s="347" t="s">
        <v>674</v>
      </c>
      <c r="D83" s="347"/>
      <c r="E83" s="348">
        <v>0</v>
      </c>
    </row>
    <row r="84" spans="1:22" ht="18" customHeight="1" x14ac:dyDescent="0.35">
      <c r="A84" s="435"/>
      <c r="B84" s="346" t="s">
        <v>689</v>
      </c>
      <c r="C84" s="347" t="s">
        <v>674</v>
      </c>
      <c r="D84" s="347"/>
      <c r="E84" s="348">
        <v>0</v>
      </c>
    </row>
    <row r="85" spans="1:22" ht="18" customHeight="1" x14ac:dyDescent="0.35">
      <c r="A85" s="435"/>
      <c r="B85" s="346" t="s">
        <v>725</v>
      </c>
      <c r="C85" s="347" t="s">
        <v>674</v>
      </c>
      <c r="D85" s="347"/>
      <c r="E85" s="348">
        <v>0</v>
      </c>
    </row>
    <row r="86" spans="1:22" s="313" customFormat="1" ht="18" customHeight="1" x14ac:dyDescent="0.35">
      <c r="A86" s="435"/>
      <c r="B86" s="346" t="s">
        <v>726</v>
      </c>
      <c r="C86" s="347" t="s">
        <v>674</v>
      </c>
      <c r="D86" s="347"/>
      <c r="E86" s="348">
        <v>0</v>
      </c>
      <c r="P86" s="344"/>
      <c r="Q86" s="344"/>
      <c r="R86" s="344"/>
      <c r="S86" s="344"/>
      <c r="T86" s="344"/>
      <c r="U86" s="344"/>
      <c r="V86" s="344"/>
    </row>
    <row r="87" spans="1:22" s="313" customFormat="1" ht="18" customHeight="1" x14ac:dyDescent="0.35">
      <c r="A87" s="435"/>
      <c r="B87" s="346" t="s">
        <v>727</v>
      </c>
      <c r="C87" s="347" t="s">
        <v>674</v>
      </c>
      <c r="D87" s="347"/>
      <c r="E87" s="348">
        <v>0</v>
      </c>
      <c r="P87" s="344"/>
      <c r="Q87" s="344"/>
      <c r="R87" s="344"/>
      <c r="S87" s="344"/>
      <c r="T87" s="344"/>
      <c r="U87" s="344"/>
      <c r="V87" s="344"/>
    </row>
    <row r="88" spans="1:22" s="313" customFormat="1" ht="18" customHeight="1" thickBot="1" x14ac:dyDescent="0.4">
      <c r="A88" s="435"/>
      <c r="B88" s="349" t="s">
        <v>683</v>
      </c>
      <c r="C88" s="347" t="s">
        <v>674</v>
      </c>
      <c r="D88" s="347"/>
      <c r="E88" s="348">
        <v>0</v>
      </c>
      <c r="P88" s="344"/>
      <c r="Q88" s="344"/>
      <c r="R88" s="344"/>
      <c r="S88" s="344"/>
      <c r="T88" s="344"/>
      <c r="U88" s="344"/>
      <c r="V88" s="344"/>
    </row>
    <row r="89" spans="1:22" s="313" customFormat="1" ht="18" customHeight="1" thickBot="1" x14ac:dyDescent="0.4">
      <c r="A89" s="350" t="s">
        <v>684</v>
      </c>
      <c r="B89" s="365"/>
      <c r="C89" s="350"/>
      <c r="D89" s="352" t="s">
        <v>690</v>
      </c>
      <c r="E89" s="353">
        <f>SUM(E82:E88)</f>
        <v>0</v>
      </c>
      <c r="P89" s="344"/>
      <c r="Q89" s="344"/>
      <c r="R89" s="344"/>
      <c r="S89" s="344"/>
      <c r="T89" s="344"/>
      <c r="U89" s="344"/>
      <c r="V89" s="344"/>
    </row>
    <row r="90" spans="1:22" s="313" customFormat="1" ht="18" customHeight="1" x14ac:dyDescent="0.35">
      <c r="A90" s="435" t="s">
        <v>691</v>
      </c>
      <c r="B90" s="346" t="s">
        <v>728</v>
      </c>
      <c r="C90" s="347" t="s">
        <v>674</v>
      </c>
      <c r="D90" s="347"/>
      <c r="E90" s="348">
        <v>0</v>
      </c>
      <c r="P90" s="344"/>
      <c r="Q90" s="344"/>
      <c r="R90" s="344"/>
      <c r="S90" s="344"/>
      <c r="T90" s="344"/>
      <c r="U90" s="344"/>
      <c r="V90" s="344"/>
    </row>
    <row r="91" spans="1:22" s="313" customFormat="1" ht="18" customHeight="1" x14ac:dyDescent="0.35">
      <c r="A91" s="435"/>
      <c r="B91" s="346" t="s">
        <v>729</v>
      </c>
      <c r="C91" s="347" t="s">
        <v>674</v>
      </c>
      <c r="D91" s="347"/>
      <c r="E91" s="348">
        <v>0</v>
      </c>
      <c r="P91" s="344"/>
      <c r="Q91" s="344"/>
      <c r="R91" s="344"/>
      <c r="S91" s="344"/>
      <c r="T91" s="344"/>
      <c r="U91" s="344"/>
      <c r="V91" s="344"/>
    </row>
    <row r="92" spans="1:22" s="313" customFormat="1" ht="18" customHeight="1" x14ac:dyDescent="0.35">
      <c r="A92" s="435"/>
      <c r="B92" s="346" t="s">
        <v>730</v>
      </c>
      <c r="C92" s="347" t="s">
        <v>674</v>
      </c>
      <c r="D92" s="347"/>
      <c r="E92" s="348">
        <v>0</v>
      </c>
      <c r="P92" s="344"/>
      <c r="Q92" s="344"/>
      <c r="R92" s="344"/>
      <c r="S92" s="344"/>
      <c r="T92" s="344"/>
      <c r="U92" s="344"/>
      <c r="V92" s="344"/>
    </row>
    <row r="93" spans="1:22" s="313" customFormat="1" ht="18" customHeight="1" x14ac:dyDescent="0.35">
      <c r="A93" s="435"/>
      <c r="B93" s="346" t="s">
        <v>731</v>
      </c>
      <c r="C93" s="347" t="s">
        <v>674</v>
      </c>
      <c r="D93" s="347"/>
      <c r="E93" s="348">
        <v>0</v>
      </c>
      <c r="P93" s="344"/>
      <c r="Q93" s="344"/>
      <c r="R93" s="344"/>
      <c r="S93" s="344"/>
      <c r="T93" s="344"/>
      <c r="U93" s="344"/>
      <c r="V93" s="344"/>
    </row>
    <row r="94" spans="1:22" s="313" customFormat="1" ht="18" customHeight="1" thickBot="1" x14ac:dyDescent="0.4">
      <c r="A94" s="435"/>
      <c r="B94" s="349" t="s">
        <v>683</v>
      </c>
      <c r="C94" s="347" t="s">
        <v>674</v>
      </c>
      <c r="D94" s="347"/>
      <c r="E94" s="348">
        <v>0</v>
      </c>
      <c r="P94" s="344"/>
      <c r="Q94" s="344"/>
      <c r="R94" s="344"/>
      <c r="S94" s="344"/>
      <c r="T94" s="344"/>
      <c r="U94" s="344"/>
      <c r="V94" s="344"/>
    </row>
    <row r="95" spans="1:22" s="313" customFormat="1" ht="18" customHeight="1" thickBot="1" x14ac:dyDescent="0.4">
      <c r="A95" s="350" t="s">
        <v>684</v>
      </c>
      <c r="B95" s="365"/>
      <c r="C95" s="350"/>
      <c r="D95" s="352" t="s">
        <v>704</v>
      </c>
      <c r="E95" s="353">
        <f>SUM(E90:E94)</f>
        <v>0</v>
      </c>
      <c r="P95" s="344"/>
      <c r="Q95" s="344"/>
      <c r="R95" s="344"/>
      <c r="S95" s="344"/>
      <c r="T95" s="344"/>
      <c r="U95" s="344"/>
      <c r="V95" s="344"/>
    </row>
    <row r="96" spans="1:22" s="313" customFormat="1" ht="18" customHeight="1" x14ac:dyDescent="0.35">
      <c r="A96" s="435" t="s">
        <v>705</v>
      </c>
      <c r="B96" s="346" t="s">
        <v>706</v>
      </c>
      <c r="C96" s="355"/>
      <c r="D96" s="355"/>
      <c r="E96" s="348">
        <v>0</v>
      </c>
      <c r="P96" s="344"/>
      <c r="Q96" s="344"/>
      <c r="R96" s="344"/>
      <c r="S96" s="344"/>
      <c r="T96" s="344"/>
      <c r="U96" s="344"/>
      <c r="V96" s="344"/>
    </row>
    <row r="97" spans="1:22" s="313" customFormat="1" ht="18" customHeight="1" x14ac:dyDescent="0.35">
      <c r="A97" s="435"/>
      <c r="B97" s="346" t="s">
        <v>707</v>
      </c>
      <c r="C97" s="355"/>
      <c r="D97" s="355"/>
      <c r="E97" s="348">
        <v>0</v>
      </c>
      <c r="P97" s="344"/>
      <c r="Q97" s="344"/>
      <c r="R97" s="344"/>
      <c r="S97" s="344"/>
      <c r="T97" s="344"/>
      <c r="U97" s="344"/>
      <c r="V97" s="344"/>
    </row>
    <row r="98" spans="1:22" s="313" customFormat="1" ht="18" customHeight="1" x14ac:dyDescent="0.35">
      <c r="A98" s="435"/>
      <c r="B98" s="346" t="s">
        <v>732</v>
      </c>
      <c r="C98" s="355"/>
      <c r="D98" s="355"/>
      <c r="E98" s="348">
        <v>0</v>
      </c>
      <c r="P98" s="344"/>
      <c r="Q98" s="344"/>
      <c r="R98" s="344"/>
      <c r="S98" s="344"/>
      <c r="T98" s="344"/>
      <c r="U98" s="344"/>
      <c r="V98" s="344"/>
    </row>
    <row r="99" spans="1:22" s="313" customFormat="1" ht="18" customHeight="1" thickBot="1" x14ac:dyDescent="0.4">
      <c r="A99" s="435"/>
      <c r="B99" s="349" t="s">
        <v>683</v>
      </c>
      <c r="C99" s="355"/>
      <c r="D99" s="355"/>
      <c r="E99" s="348">
        <v>0</v>
      </c>
      <c r="P99" s="344"/>
      <c r="Q99" s="344"/>
      <c r="R99" s="344"/>
      <c r="S99" s="344"/>
      <c r="T99" s="344"/>
      <c r="U99" s="344"/>
      <c r="V99" s="344"/>
    </row>
    <row r="100" spans="1:22" s="313" customFormat="1" ht="18" customHeight="1" thickBot="1" x14ac:dyDescent="0.4">
      <c r="A100" s="350" t="s">
        <v>684</v>
      </c>
      <c r="B100" s="365"/>
      <c r="C100" s="350"/>
      <c r="D100" s="352" t="s">
        <v>733</v>
      </c>
      <c r="E100" s="353">
        <f>SUM(E96:E99)</f>
        <v>0</v>
      </c>
      <c r="P100" s="344"/>
      <c r="Q100" s="344"/>
      <c r="R100" s="344"/>
      <c r="S100" s="344"/>
      <c r="T100" s="344"/>
      <c r="U100" s="344"/>
      <c r="V100" s="344"/>
    </row>
    <row r="101" spans="1:22" s="313" customFormat="1" ht="26.5" thickBot="1" x14ac:dyDescent="0.4">
      <c r="A101" s="345" t="s">
        <v>709</v>
      </c>
      <c r="B101" s="346" t="s">
        <v>683</v>
      </c>
      <c r="C101" s="355"/>
      <c r="D101" s="355"/>
      <c r="E101" s="348">
        <v>0</v>
      </c>
      <c r="P101" s="344"/>
      <c r="Q101" s="344"/>
      <c r="R101" s="344"/>
      <c r="S101" s="344"/>
      <c r="T101" s="344"/>
      <c r="U101" s="344"/>
      <c r="V101" s="344"/>
    </row>
    <row r="102" spans="1:22" ht="18" customHeight="1" thickBot="1" x14ac:dyDescent="0.4">
      <c r="A102" s="350" t="s">
        <v>684</v>
      </c>
      <c r="B102" s="350"/>
      <c r="C102" s="350"/>
      <c r="D102" s="352" t="s">
        <v>710</v>
      </c>
      <c r="E102" s="353">
        <f>SUM(E101:E101)</f>
        <v>0</v>
      </c>
    </row>
    <row r="103" spans="1:22" ht="18" customHeight="1" x14ac:dyDescent="0.35">
      <c r="A103" s="341"/>
      <c r="B103" s="356"/>
      <c r="C103" s="356"/>
      <c r="D103" s="356"/>
      <c r="E103" s="356"/>
      <c r="F103" s="344"/>
    </row>
    <row r="104" spans="1:22" s="313" customFormat="1" ht="29.5" customHeight="1" x14ac:dyDescent="0.35">
      <c r="A104" s="434" t="s">
        <v>711</v>
      </c>
      <c r="B104" s="434"/>
      <c r="C104" s="434"/>
      <c r="D104" s="434"/>
      <c r="E104" s="434"/>
    </row>
    <row r="105" spans="1:22" ht="65" x14ac:dyDescent="0.35">
      <c r="A105" s="341"/>
      <c r="B105" s="342" t="s">
        <v>677</v>
      </c>
      <c r="C105" s="342" t="s">
        <v>712</v>
      </c>
      <c r="D105" s="342" t="s">
        <v>713</v>
      </c>
      <c r="E105" s="342" t="s">
        <v>714</v>
      </c>
      <c r="G105" s="357"/>
      <c r="P105" s="313"/>
      <c r="Q105" s="313"/>
      <c r="R105" s="313"/>
      <c r="S105" s="313"/>
      <c r="T105" s="313"/>
      <c r="U105" s="313"/>
    </row>
    <row r="106" spans="1:22" ht="18" customHeight="1" x14ac:dyDescent="0.35">
      <c r="A106" s="435" t="s">
        <v>715</v>
      </c>
      <c r="B106" s="358" t="s">
        <v>716</v>
      </c>
      <c r="C106" s="347"/>
      <c r="D106" s="348">
        <v>0</v>
      </c>
      <c r="E106" s="348">
        <v>0</v>
      </c>
      <c r="G106" s="357"/>
      <c r="P106" s="313"/>
      <c r="Q106" s="313"/>
      <c r="R106" s="313"/>
      <c r="S106" s="313"/>
      <c r="T106" s="313"/>
      <c r="U106" s="313"/>
    </row>
    <row r="107" spans="1:22" ht="18" customHeight="1" x14ac:dyDescent="0.35">
      <c r="A107" s="435"/>
      <c r="B107" s="358" t="s">
        <v>717</v>
      </c>
      <c r="C107" s="347"/>
      <c r="D107" s="348">
        <v>0</v>
      </c>
      <c r="E107" s="348">
        <v>0</v>
      </c>
      <c r="G107" s="357"/>
      <c r="P107" s="313"/>
      <c r="Q107" s="313"/>
      <c r="R107" s="313"/>
      <c r="S107" s="313"/>
      <c r="T107" s="313"/>
      <c r="U107" s="313"/>
    </row>
    <row r="108" spans="1:22" ht="18" customHeight="1" x14ac:dyDescent="0.35">
      <c r="A108" s="435"/>
      <c r="B108" s="358" t="s">
        <v>718</v>
      </c>
      <c r="C108" s="347"/>
      <c r="D108" s="348">
        <v>0</v>
      </c>
      <c r="E108" s="348">
        <v>0</v>
      </c>
      <c r="G108" s="357"/>
      <c r="P108" s="313"/>
      <c r="Q108" s="313"/>
      <c r="R108" s="313"/>
      <c r="S108" s="313"/>
      <c r="T108" s="313"/>
      <c r="U108" s="313"/>
    </row>
    <row r="109" spans="1:22" ht="18" customHeight="1" x14ac:dyDescent="0.35">
      <c r="A109" s="435"/>
      <c r="B109" s="359" t="s">
        <v>719</v>
      </c>
      <c r="C109" s="347"/>
      <c r="D109" s="348">
        <v>0</v>
      </c>
      <c r="E109" s="348">
        <v>0</v>
      </c>
      <c r="G109" s="357"/>
      <c r="P109" s="313"/>
      <c r="Q109" s="313"/>
      <c r="R109" s="313"/>
      <c r="S109" s="313"/>
      <c r="T109" s="313"/>
      <c r="U109" s="313"/>
    </row>
    <row r="110" spans="1:22" ht="18" customHeight="1" thickBot="1" x14ac:dyDescent="0.4">
      <c r="A110" s="435"/>
      <c r="B110" s="360" t="s">
        <v>683</v>
      </c>
      <c r="C110" s="347"/>
      <c r="D110" s="348">
        <v>0</v>
      </c>
      <c r="E110" s="348">
        <v>0</v>
      </c>
      <c r="G110" s="357"/>
      <c r="P110" s="313"/>
      <c r="Q110" s="313"/>
      <c r="R110" s="313"/>
      <c r="S110" s="313"/>
      <c r="T110" s="313"/>
      <c r="U110" s="313"/>
    </row>
    <row r="111" spans="1:22" ht="18" customHeight="1" thickBot="1" x14ac:dyDescent="0.4">
      <c r="A111" s="350" t="s">
        <v>684</v>
      </c>
      <c r="B111" s="350"/>
      <c r="C111" s="350"/>
      <c r="D111" s="352" t="s">
        <v>720</v>
      </c>
      <c r="E111" s="353">
        <f>SUM(E106:E110)</f>
        <v>0</v>
      </c>
      <c r="F111" s="361"/>
      <c r="G111" s="344"/>
      <c r="P111" s="313"/>
      <c r="Q111" s="313"/>
      <c r="R111" s="313"/>
      <c r="S111" s="313"/>
      <c r="T111" s="313"/>
      <c r="U111" s="313"/>
    </row>
    <row r="112" spans="1:22" s="315" customFormat="1" ht="35.15" customHeight="1" thickBot="1" x14ac:dyDescent="0.4">
      <c r="A112" s="362"/>
      <c r="B112" s="436" t="s">
        <v>721</v>
      </c>
      <c r="C112" s="436"/>
      <c r="D112" s="436"/>
      <c r="E112" s="436"/>
    </row>
    <row r="113" spans="1:22" s="315" customFormat="1" ht="14.5" thickBot="1" x14ac:dyDescent="0.4">
      <c r="A113" s="350" t="s">
        <v>684</v>
      </c>
      <c r="B113" s="350"/>
      <c r="C113" s="350"/>
      <c r="D113" s="352" t="s">
        <v>722</v>
      </c>
      <c r="E113" s="353">
        <v>0</v>
      </c>
    </row>
    <row r="114" spans="1:22" ht="25" customHeight="1" x14ac:dyDescent="0.35">
      <c r="A114" s="341"/>
      <c r="B114" s="313"/>
      <c r="C114" s="313"/>
      <c r="D114" s="313"/>
      <c r="E114" s="313"/>
      <c r="F114" s="366" t="s">
        <v>734</v>
      </c>
    </row>
    <row r="115" spans="1:22" s="313" customFormat="1" ht="30.65" hidden="1" customHeight="1" x14ac:dyDescent="0.35">
      <c r="A115" s="442" t="s">
        <v>735</v>
      </c>
      <c r="B115" s="442"/>
      <c r="C115" s="442"/>
      <c r="D115" s="442"/>
      <c r="E115" s="442"/>
    </row>
    <row r="116" spans="1:22" s="313" customFormat="1" ht="27.65" hidden="1" customHeight="1" x14ac:dyDescent="0.35">
      <c r="A116" s="434" t="s">
        <v>676</v>
      </c>
      <c r="B116" s="434"/>
      <c r="C116" s="434"/>
      <c r="D116" s="434"/>
      <c r="E116" s="434"/>
    </row>
    <row r="117" spans="1:22" ht="26" hidden="1" x14ac:dyDescent="0.35">
      <c r="A117" s="341"/>
      <c r="B117" s="342" t="s">
        <v>677</v>
      </c>
      <c r="C117" s="342" t="s">
        <v>678</v>
      </c>
      <c r="D117" s="342" t="s">
        <v>679</v>
      </c>
      <c r="E117" s="343" t="s">
        <v>680</v>
      </c>
    </row>
    <row r="118" spans="1:22" ht="18" hidden="1" customHeight="1" x14ac:dyDescent="0.35">
      <c r="A118" s="435" t="s">
        <v>681</v>
      </c>
      <c r="B118" s="346" t="s">
        <v>682</v>
      </c>
      <c r="C118" s="347" t="s">
        <v>674</v>
      </c>
      <c r="D118" s="347"/>
      <c r="E118" s="348">
        <v>0</v>
      </c>
    </row>
    <row r="119" spans="1:22" ht="18" hidden="1" customHeight="1" thickBot="1" x14ac:dyDescent="0.4">
      <c r="A119" s="435"/>
      <c r="B119" s="349" t="s">
        <v>683</v>
      </c>
      <c r="C119" s="347" t="s">
        <v>674</v>
      </c>
      <c r="D119" s="347"/>
      <c r="E119" s="348">
        <v>0</v>
      </c>
    </row>
    <row r="120" spans="1:22" ht="18" hidden="1" customHeight="1" thickBot="1" x14ac:dyDescent="0.4">
      <c r="A120" s="350" t="s">
        <v>684</v>
      </c>
      <c r="B120" s="350"/>
      <c r="C120" s="350"/>
      <c r="D120" s="352" t="s">
        <v>685</v>
      </c>
      <c r="E120" s="353">
        <f>SUM(E118:E119)</f>
        <v>0</v>
      </c>
    </row>
    <row r="121" spans="1:22" ht="18" hidden="1" customHeight="1" x14ac:dyDescent="0.35">
      <c r="A121" s="435" t="s">
        <v>686</v>
      </c>
      <c r="B121" s="346" t="s">
        <v>687</v>
      </c>
      <c r="C121" s="347" t="s">
        <v>674</v>
      </c>
      <c r="D121" s="347"/>
      <c r="E121" s="348">
        <v>0</v>
      </c>
    </row>
    <row r="122" spans="1:22" s="313" customFormat="1" ht="18" hidden="1" customHeight="1" thickBot="1" x14ac:dyDescent="0.4">
      <c r="A122" s="435"/>
      <c r="B122" s="349" t="s">
        <v>683</v>
      </c>
      <c r="C122" s="347" t="s">
        <v>674</v>
      </c>
      <c r="D122" s="347"/>
      <c r="E122" s="348">
        <v>0</v>
      </c>
      <c r="P122" s="344"/>
      <c r="Q122" s="344"/>
      <c r="R122" s="344"/>
      <c r="S122" s="344"/>
      <c r="T122" s="344"/>
      <c r="U122" s="344"/>
      <c r="V122" s="344"/>
    </row>
    <row r="123" spans="1:22" s="313" customFormat="1" ht="18" hidden="1" customHeight="1" thickBot="1" x14ac:dyDescent="0.4">
      <c r="A123" s="350" t="s">
        <v>684</v>
      </c>
      <c r="B123" s="367"/>
      <c r="C123" s="350"/>
      <c r="D123" s="352" t="s">
        <v>690</v>
      </c>
      <c r="E123" s="353">
        <f>SUM(E121:E122)</f>
        <v>0</v>
      </c>
      <c r="P123" s="344"/>
      <c r="Q123" s="344"/>
      <c r="R123" s="344"/>
      <c r="S123" s="344"/>
      <c r="T123" s="344"/>
      <c r="U123" s="344"/>
      <c r="V123" s="344"/>
    </row>
    <row r="124" spans="1:22" s="313" customFormat="1" ht="18" hidden="1" customHeight="1" x14ac:dyDescent="0.35">
      <c r="A124" s="435" t="s">
        <v>691</v>
      </c>
      <c r="B124" s="346" t="s">
        <v>736</v>
      </c>
      <c r="C124" s="347" t="s">
        <v>674</v>
      </c>
      <c r="D124" s="347"/>
      <c r="E124" s="348">
        <v>0</v>
      </c>
      <c r="P124" s="344"/>
      <c r="Q124" s="344"/>
      <c r="R124" s="344"/>
      <c r="S124" s="344"/>
      <c r="T124" s="344"/>
      <c r="U124" s="344"/>
      <c r="V124" s="344"/>
    </row>
    <row r="125" spans="1:22" s="313" customFormat="1" ht="18" hidden="1" customHeight="1" x14ac:dyDescent="0.35">
      <c r="A125" s="435"/>
      <c r="B125" s="346" t="s">
        <v>737</v>
      </c>
      <c r="C125" s="347" t="s">
        <v>674</v>
      </c>
      <c r="D125" s="347"/>
      <c r="E125" s="348">
        <v>0</v>
      </c>
      <c r="P125" s="344"/>
      <c r="Q125" s="344"/>
      <c r="R125" s="344"/>
      <c r="S125" s="344"/>
      <c r="T125" s="344"/>
      <c r="U125" s="344"/>
      <c r="V125" s="344"/>
    </row>
    <row r="126" spans="1:22" s="313" customFormat="1" ht="18" hidden="1" customHeight="1" x14ac:dyDescent="0.35">
      <c r="A126" s="435"/>
      <c r="B126" s="346" t="s">
        <v>738</v>
      </c>
      <c r="C126" s="347" t="s">
        <v>674</v>
      </c>
      <c r="D126" s="347"/>
      <c r="E126" s="348">
        <v>0</v>
      </c>
      <c r="P126" s="344"/>
      <c r="Q126" s="344"/>
      <c r="R126" s="344"/>
      <c r="S126" s="344"/>
      <c r="T126" s="344"/>
      <c r="U126" s="344"/>
      <c r="V126" s="344"/>
    </row>
    <row r="127" spans="1:22" s="313" customFormat="1" ht="18" hidden="1" customHeight="1" x14ac:dyDescent="0.35">
      <c r="A127" s="435"/>
      <c r="B127" s="346" t="s">
        <v>739</v>
      </c>
      <c r="C127" s="347" t="s">
        <v>674</v>
      </c>
      <c r="D127" s="347"/>
      <c r="E127" s="348">
        <v>0</v>
      </c>
      <c r="P127" s="344"/>
      <c r="Q127" s="344"/>
      <c r="R127" s="344"/>
      <c r="S127" s="344"/>
      <c r="T127" s="344"/>
      <c r="U127" s="344"/>
      <c r="V127" s="344"/>
    </row>
    <row r="128" spans="1:22" s="313" customFormat="1" ht="18" hidden="1" customHeight="1" x14ac:dyDescent="0.35">
      <c r="A128" s="435"/>
      <c r="B128" s="346" t="s">
        <v>740</v>
      </c>
      <c r="C128" s="347" t="s">
        <v>674</v>
      </c>
      <c r="D128" s="347"/>
      <c r="E128" s="348">
        <v>0</v>
      </c>
      <c r="P128" s="344"/>
      <c r="Q128" s="344"/>
      <c r="R128" s="344"/>
      <c r="S128" s="344"/>
      <c r="T128" s="344"/>
      <c r="U128" s="344"/>
      <c r="V128" s="344"/>
    </row>
    <row r="129" spans="1:22" s="313" customFormat="1" ht="18" hidden="1" customHeight="1" thickBot="1" x14ac:dyDescent="0.4">
      <c r="A129" s="435"/>
      <c r="B129" s="349" t="s">
        <v>683</v>
      </c>
      <c r="C129" s="347" t="s">
        <v>674</v>
      </c>
      <c r="D129" s="347"/>
      <c r="E129" s="348">
        <v>0</v>
      </c>
      <c r="P129" s="344"/>
      <c r="Q129" s="344"/>
      <c r="R129" s="344"/>
      <c r="S129" s="344"/>
      <c r="T129" s="344"/>
      <c r="U129" s="344"/>
      <c r="V129" s="344"/>
    </row>
    <row r="130" spans="1:22" s="313" customFormat="1" ht="18" hidden="1" customHeight="1" thickBot="1" x14ac:dyDescent="0.4">
      <c r="A130" s="350" t="s">
        <v>684</v>
      </c>
      <c r="B130" s="367"/>
      <c r="C130" s="350"/>
      <c r="D130" s="352" t="s">
        <v>704</v>
      </c>
      <c r="E130" s="353">
        <f>SUM(E124:E129)</f>
        <v>0</v>
      </c>
      <c r="P130" s="344"/>
      <c r="Q130" s="344"/>
      <c r="R130" s="344"/>
      <c r="S130" s="344"/>
      <c r="T130" s="344"/>
      <c r="U130" s="344"/>
      <c r="V130" s="344"/>
    </row>
    <row r="131" spans="1:22" s="313" customFormat="1" ht="18" hidden="1" customHeight="1" x14ac:dyDescent="0.35">
      <c r="A131" s="435" t="s">
        <v>705</v>
      </c>
      <c r="B131" s="346" t="s">
        <v>706</v>
      </c>
      <c r="C131" s="355"/>
      <c r="D131" s="355"/>
      <c r="E131" s="348">
        <v>0</v>
      </c>
      <c r="P131" s="344"/>
      <c r="Q131" s="344"/>
      <c r="R131" s="344"/>
      <c r="S131" s="344"/>
      <c r="T131" s="344"/>
      <c r="U131" s="344"/>
      <c r="V131" s="344"/>
    </row>
    <row r="132" spans="1:22" s="313" customFormat="1" ht="18" hidden="1" customHeight="1" x14ac:dyDescent="0.35">
      <c r="A132" s="435"/>
      <c r="B132" s="346" t="s">
        <v>707</v>
      </c>
      <c r="C132" s="355"/>
      <c r="D132" s="355"/>
      <c r="E132" s="348">
        <v>0</v>
      </c>
      <c r="P132" s="344"/>
      <c r="Q132" s="344"/>
      <c r="R132" s="344"/>
      <c r="S132" s="344"/>
      <c r="T132" s="344"/>
      <c r="U132" s="344"/>
      <c r="V132" s="344"/>
    </row>
    <row r="133" spans="1:22" s="313" customFormat="1" ht="18" hidden="1" customHeight="1" thickBot="1" x14ac:dyDescent="0.4">
      <c r="A133" s="435"/>
      <c r="B133" s="349" t="s">
        <v>683</v>
      </c>
      <c r="C133" s="355"/>
      <c r="D133" s="355"/>
      <c r="E133" s="348">
        <v>0</v>
      </c>
      <c r="P133" s="344"/>
      <c r="Q133" s="344"/>
      <c r="R133" s="344"/>
      <c r="S133" s="344"/>
      <c r="T133" s="344"/>
      <c r="U133" s="344"/>
      <c r="V133" s="344"/>
    </row>
    <row r="134" spans="1:22" s="313" customFormat="1" ht="18" hidden="1" customHeight="1" thickBot="1" x14ac:dyDescent="0.4">
      <c r="A134" s="350" t="s">
        <v>684</v>
      </c>
      <c r="B134" s="367"/>
      <c r="C134" s="350"/>
      <c r="D134" s="352" t="s">
        <v>733</v>
      </c>
      <c r="E134" s="353">
        <f>SUM(E131:E133)</f>
        <v>0</v>
      </c>
      <c r="P134" s="344"/>
      <c r="Q134" s="344"/>
      <c r="R134" s="344"/>
      <c r="S134" s="344"/>
      <c r="T134" s="344"/>
      <c r="U134" s="344"/>
      <c r="V134" s="344"/>
    </row>
    <row r="135" spans="1:22" s="313" customFormat="1" ht="26" hidden="1" x14ac:dyDescent="0.35">
      <c r="A135" s="345" t="s">
        <v>709</v>
      </c>
      <c r="B135" s="346" t="s">
        <v>683</v>
      </c>
      <c r="C135" s="355"/>
      <c r="D135" s="355"/>
      <c r="E135" s="348">
        <v>0</v>
      </c>
      <c r="P135" s="344"/>
      <c r="Q135" s="344"/>
      <c r="R135" s="344"/>
      <c r="S135" s="344"/>
      <c r="T135" s="344"/>
      <c r="U135" s="344"/>
      <c r="V135" s="344"/>
    </row>
    <row r="136" spans="1:22" s="313" customFormat="1" ht="18" hidden="1" customHeight="1" thickBot="1" x14ac:dyDescent="0.4">
      <c r="A136" s="350" t="s">
        <v>684</v>
      </c>
      <c r="B136" s="350"/>
      <c r="C136" s="350"/>
      <c r="D136" s="352" t="s">
        <v>710</v>
      </c>
      <c r="E136" s="353">
        <f>SUM(E135:E135)</f>
        <v>0</v>
      </c>
      <c r="P136" s="344"/>
      <c r="Q136" s="344"/>
      <c r="R136" s="344"/>
      <c r="S136" s="344"/>
      <c r="T136" s="344"/>
      <c r="U136" s="344"/>
      <c r="V136" s="344"/>
    </row>
    <row r="137" spans="1:22" s="313" customFormat="1" ht="18" hidden="1" customHeight="1" x14ac:dyDescent="0.35">
      <c r="A137" s="341"/>
      <c r="B137" s="356"/>
      <c r="C137" s="356"/>
      <c r="D137" s="356"/>
      <c r="E137" s="356"/>
      <c r="F137" s="344"/>
      <c r="P137" s="344"/>
      <c r="Q137" s="344"/>
      <c r="R137" s="344"/>
      <c r="S137" s="344"/>
      <c r="T137" s="344"/>
      <c r="U137" s="344"/>
      <c r="V137" s="344"/>
    </row>
    <row r="138" spans="1:22" s="313" customFormat="1" ht="24.65" hidden="1" customHeight="1" x14ac:dyDescent="0.35">
      <c r="A138" s="434" t="s">
        <v>711</v>
      </c>
      <c r="B138" s="434"/>
      <c r="C138" s="434"/>
      <c r="D138" s="434"/>
      <c r="E138" s="434"/>
    </row>
    <row r="139" spans="1:22" ht="65" hidden="1" x14ac:dyDescent="0.35">
      <c r="A139" s="341"/>
      <c r="B139" s="342" t="s">
        <v>677</v>
      </c>
      <c r="C139" s="342" t="s">
        <v>712</v>
      </c>
      <c r="D139" s="342" t="s">
        <v>713</v>
      </c>
      <c r="E139" s="342" t="s">
        <v>714</v>
      </c>
      <c r="G139" s="357"/>
      <c r="P139" s="313"/>
      <c r="Q139" s="313"/>
      <c r="R139" s="313"/>
      <c r="S139" s="313"/>
      <c r="T139" s="313"/>
      <c r="U139" s="313"/>
    </row>
    <row r="140" spans="1:22" ht="18" hidden="1" customHeight="1" x14ac:dyDescent="0.35">
      <c r="A140" s="435" t="s">
        <v>715</v>
      </c>
      <c r="B140" s="358" t="s">
        <v>716</v>
      </c>
      <c r="C140" s="347"/>
      <c r="D140" s="348">
        <v>0</v>
      </c>
      <c r="E140" s="348">
        <v>0</v>
      </c>
      <c r="G140" s="357"/>
      <c r="P140" s="313"/>
      <c r="Q140" s="313"/>
      <c r="R140" s="313"/>
      <c r="S140" s="313"/>
      <c r="T140" s="313"/>
      <c r="U140" s="313"/>
    </row>
    <row r="141" spans="1:22" ht="18" hidden="1" customHeight="1" x14ac:dyDescent="0.35">
      <c r="A141" s="435"/>
      <c r="B141" s="358" t="s">
        <v>717</v>
      </c>
      <c r="C141" s="347"/>
      <c r="D141" s="348">
        <v>0</v>
      </c>
      <c r="E141" s="348">
        <v>0</v>
      </c>
      <c r="G141" s="357"/>
      <c r="P141" s="313"/>
      <c r="Q141" s="313"/>
      <c r="R141" s="313"/>
      <c r="S141" s="313"/>
      <c r="T141" s="313"/>
      <c r="U141" s="313"/>
    </row>
    <row r="142" spans="1:22" ht="18" hidden="1" customHeight="1" x14ac:dyDescent="0.35">
      <c r="A142" s="435"/>
      <c r="B142" s="358" t="s">
        <v>718</v>
      </c>
      <c r="C142" s="347"/>
      <c r="D142" s="348">
        <v>0</v>
      </c>
      <c r="E142" s="348">
        <v>0</v>
      </c>
      <c r="G142" s="357"/>
      <c r="P142" s="313"/>
      <c r="Q142" s="313"/>
      <c r="R142" s="313"/>
      <c r="S142" s="313"/>
      <c r="T142" s="313"/>
      <c r="U142" s="313"/>
    </row>
    <row r="143" spans="1:22" ht="18" hidden="1" customHeight="1" x14ac:dyDescent="0.35">
      <c r="A143" s="435"/>
      <c r="B143" s="359" t="s">
        <v>719</v>
      </c>
      <c r="C143" s="347"/>
      <c r="D143" s="348">
        <v>0</v>
      </c>
      <c r="E143" s="348">
        <v>0</v>
      </c>
      <c r="G143" s="357"/>
      <c r="P143" s="313"/>
      <c r="Q143" s="313"/>
      <c r="R143" s="313"/>
      <c r="S143" s="313"/>
      <c r="T143" s="313"/>
      <c r="U143" s="313"/>
    </row>
    <row r="144" spans="1:22" ht="18" hidden="1" customHeight="1" thickBot="1" x14ac:dyDescent="0.4">
      <c r="A144" s="435"/>
      <c r="B144" s="360" t="s">
        <v>683</v>
      </c>
      <c r="C144" s="347"/>
      <c r="D144" s="348">
        <v>0</v>
      </c>
      <c r="E144" s="348">
        <v>0</v>
      </c>
      <c r="G144" s="357"/>
      <c r="P144" s="313"/>
      <c r="Q144" s="313"/>
      <c r="R144" s="313"/>
      <c r="S144" s="313"/>
      <c r="T144" s="313"/>
      <c r="U144" s="313"/>
    </row>
    <row r="145" spans="1:22" ht="18" hidden="1" customHeight="1" thickBot="1" x14ac:dyDescent="0.4">
      <c r="A145" s="350" t="s">
        <v>684</v>
      </c>
      <c r="B145" s="350"/>
      <c r="C145" s="350"/>
      <c r="D145" s="352" t="s">
        <v>720</v>
      </c>
      <c r="E145" s="353">
        <f>SUM(E140:E144)</f>
        <v>0</v>
      </c>
      <c r="F145" s="361"/>
      <c r="G145" s="344"/>
      <c r="P145" s="313"/>
      <c r="Q145" s="313"/>
      <c r="R145" s="313"/>
      <c r="S145" s="313"/>
      <c r="T145" s="313"/>
      <c r="U145" s="313"/>
    </row>
    <row r="146" spans="1:22" s="315" customFormat="1" ht="35.15" hidden="1" customHeight="1" thickBot="1" x14ac:dyDescent="0.4">
      <c r="A146" s="362"/>
      <c r="B146" s="436" t="s">
        <v>721</v>
      </c>
      <c r="C146" s="436"/>
      <c r="D146" s="436"/>
      <c r="E146" s="436"/>
    </row>
    <row r="147" spans="1:22" s="315" customFormat="1" ht="14.5" hidden="1" thickBot="1" x14ac:dyDescent="0.4">
      <c r="A147" s="350" t="s">
        <v>684</v>
      </c>
      <c r="B147" s="350"/>
      <c r="C147" s="350"/>
      <c r="D147" s="352" t="s">
        <v>722</v>
      </c>
      <c r="E147" s="353">
        <v>0</v>
      </c>
    </row>
    <row r="148" spans="1:22" ht="35.15" hidden="1" customHeight="1" x14ac:dyDescent="0.35">
      <c r="A148" s="341"/>
      <c r="B148" s="313"/>
      <c r="C148" s="313"/>
      <c r="D148" s="313"/>
      <c r="E148" s="313"/>
      <c r="F148" s="366" t="s">
        <v>734</v>
      </c>
    </row>
    <row r="149" spans="1:22" s="313" customFormat="1" ht="32.15" hidden="1" customHeight="1" x14ac:dyDescent="0.35">
      <c r="A149" s="442" t="s">
        <v>665</v>
      </c>
      <c r="B149" s="442"/>
      <c r="C149" s="442"/>
      <c r="D149" s="442"/>
      <c r="E149" s="442"/>
    </row>
    <row r="150" spans="1:22" s="313" customFormat="1" ht="29.5" hidden="1" customHeight="1" x14ac:dyDescent="0.35">
      <c r="A150" s="434" t="s">
        <v>676</v>
      </c>
      <c r="B150" s="434"/>
      <c r="C150" s="434"/>
      <c r="D150" s="434"/>
      <c r="E150" s="434"/>
    </row>
    <row r="151" spans="1:22" ht="26" hidden="1" x14ac:dyDescent="0.35">
      <c r="B151" s="342" t="s">
        <v>677</v>
      </c>
      <c r="C151" s="342" t="s">
        <v>678</v>
      </c>
      <c r="D151" s="342" t="s">
        <v>679</v>
      </c>
      <c r="E151" s="343" t="s">
        <v>680</v>
      </c>
    </row>
    <row r="152" spans="1:22" ht="18" hidden="1" customHeight="1" x14ac:dyDescent="0.35">
      <c r="A152" s="435" t="s">
        <v>681</v>
      </c>
      <c r="B152" s="346" t="s">
        <v>682</v>
      </c>
      <c r="C152" s="347" t="s">
        <v>674</v>
      </c>
      <c r="D152" s="347"/>
      <c r="E152" s="348">
        <v>0</v>
      </c>
    </row>
    <row r="153" spans="1:22" ht="18" hidden="1" customHeight="1" thickBot="1" x14ac:dyDescent="0.4">
      <c r="A153" s="435"/>
      <c r="B153" s="349" t="s">
        <v>683</v>
      </c>
      <c r="C153" s="347" t="s">
        <v>674</v>
      </c>
      <c r="D153" s="347"/>
      <c r="E153" s="348">
        <v>0</v>
      </c>
    </row>
    <row r="154" spans="1:22" s="313" customFormat="1" ht="18" hidden="1" customHeight="1" thickBot="1" x14ac:dyDescent="0.4">
      <c r="A154" s="350" t="s">
        <v>684</v>
      </c>
      <c r="B154" s="367"/>
      <c r="C154" s="350"/>
      <c r="D154" s="352" t="s">
        <v>685</v>
      </c>
      <c r="E154" s="353">
        <f>SUM(E152:E153)</f>
        <v>0</v>
      </c>
      <c r="P154" s="344"/>
      <c r="Q154" s="344"/>
      <c r="R154" s="344"/>
      <c r="S154" s="344"/>
      <c r="T154" s="344"/>
      <c r="U154" s="344"/>
      <c r="V154" s="344"/>
    </row>
    <row r="155" spans="1:22" s="313" customFormat="1" ht="18" hidden="1" customHeight="1" x14ac:dyDescent="0.35">
      <c r="A155" s="435" t="s">
        <v>686</v>
      </c>
      <c r="B155" s="346" t="s">
        <v>687</v>
      </c>
      <c r="C155" s="347" t="s">
        <v>674</v>
      </c>
      <c r="D155" s="347"/>
      <c r="E155" s="348">
        <v>0</v>
      </c>
      <c r="P155" s="344"/>
      <c r="Q155" s="344"/>
      <c r="R155" s="344"/>
      <c r="S155" s="344"/>
      <c r="T155" s="344"/>
      <c r="U155" s="344"/>
      <c r="V155" s="344"/>
    </row>
    <row r="156" spans="1:22" s="313" customFormat="1" ht="18" hidden="1" customHeight="1" x14ac:dyDescent="0.35">
      <c r="A156" s="435"/>
      <c r="B156" s="346" t="s">
        <v>689</v>
      </c>
      <c r="C156" s="347" t="s">
        <v>674</v>
      </c>
      <c r="D156" s="347"/>
      <c r="E156" s="348">
        <v>0</v>
      </c>
      <c r="P156" s="344"/>
      <c r="Q156" s="344"/>
      <c r="R156" s="344"/>
      <c r="S156" s="344"/>
      <c r="T156" s="344"/>
      <c r="U156" s="344"/>
      <c r="V156" s="344"/>
    </row>
    <row r="157" spans="1:22" s="313" customFormat="1" ht="18" hidden="1" customHeight="1" thickBot="1" x14ac:dyDescent="0.4">
      <c r="A157" s="435"/>
      <c r="B157" s="349" t="s">
        <v>683</v>
      </c>
      <c r="C157" s="347" t="s">
        <v>674</v>
      </c>
      <c r="D157" s="347"/>
      <c r="E157" s="348">
        <v>0</v>
      </c>
      <c r="P157" s="344"/>
      <c r="Q157" s="344"/>
      <c r="R157" s="344"/>
      <c r="S157" s="344"/>
      <c r="T157" s="344"/>
      <c r="U157" s="344"/>
      <c r="V157" s="344"/>
    </row>
    <row r="158" spans="1:22" s="313" customFormat="1" ht="18" hidden="1" customHeight="1" thickBot="1" x14ac:dyDescent="0.4">
      <c r="A158" s="350" t="s">
        <v>684</v>
      </c>
      <c r="B158" s="367"/>
      <c r="C158" s="350"/>
      <c r="D158" s="352" t="s">
        <v>690</v>
      </c>
      <c r="E158" s="353">
        <f>SUM(E155:E157)</f>
        <v>0</v>
      </c>
      <c r="P158" s="344"/>
      <c r="Q158" s="344"/>
      <c r="R158" s="344"/>
      <c r="S158" s="344"/>
      <c r="T158" s="344"/>
      <c r="U158" s="344"/>
      <c r="V158" s="344"/>
    </row>
    <row r="159" spans="1:22" s="313" customFormat="1" ht="18" hidden="1" customHeight="1" x14ac:dyDescent="0.35">
      <c r="A159" s="435" t="s">
        <v>691</v>
      </c>
      <c r="B159" s="346" t="s">
        <v>741</v>
      </c>
      <c r="C159" s="347" t="s">
        <v>674</v>
      </c>
      <c r="D159" s="347"/>
      <c r="E159" s="348">
        <v>0</v>
      </c>
      <c r="P159" s="344"/>
      <c r="Q159" s="344"/>
      <c r="R159" s="344"/>
      <c r="S159" s="344"/>
      <c r="T159" s="344"/>
      <c r="U159" s="344"/>
      <c r="V159" s="344"/>
    </row>
    <row r="160" spans="1:22" s="313" customFormat="1" ht="18" hidden="1" customHeight="1" x14ac:dyDescent="0.35">
      <c r="A160" s="435"/>
      <c r="B160" s="346" t="s">
        <v>742</v>
      </c>
      <c r="C160" s="347" t="s">
        <v>674</v>
      </c>
      <c r="D160" s="347"/>
      <c r="E160" s="348">
        <v>0</v>
      </c>
      <c r="P160" s="344"/>
      <c r="Q160" s="344"/>
      <c r="R160" s="344"/>
      <c r="S160" s="344"/>
      <c r="T160" s="344"/>
      <c r="U160" s="344"/>
      <c r="V160" s="344"/>
    </row>
    <row r="161" spans="1:22" s="313" customFormat="1" ht="18" hidden="1" customHeight="1" x14ac:dyDescent="0.35">
      <c r="A161" s="435"/>
      <c r="B161" s="346" t="s">
        <v>743</v>
      </c>
      <c r="C161" s="347" t="s">
        <v>674</v>
      </c>
      <c r="D161" s="347"/>
      <c r="E161" s="348">
        <v>0</v>
      </c>
      <c r="F161" s="344"/>
      <c r="P161" s="344"/>
      <c r="Q161" s="344"/>
      <c r="R161" s="344"/>
      <c r="S161" s="344"/>
      <c r="T161" s="344"/>
      <c r="U161" s="344"/>
      <c r="V161" s="344"/>
    </row>
    <row r="162" spans="1:22" s="313" customFormat="1" ht="18" hidden="1" customHeight="1" x14ac:dyDescent="0.35">
      <c r="A162" s="435"/>
      <c r="B162" s="346" t="s">
        <v>744</v>
      </c>
      <c r="C162" s="347" t="s">
        <v>674</v>
      </c>
      <c r="D162" s="347"/>
      <c r="E162" s="348">
        <v>0</v>
      </c>
      <c r="F162" s="344"/>
      <c r="P162" s="344"/>
      <c r="Q162" s="344"/>
      <c r="R162" s="344"/>
      <c r="S162" s="344"/>
      <c r="T162" s="344"/>
      <c r="U162" s="344"/>
      <c r="V162" s="344"/>
    </row>
    <row r="163" spans="1:22" s="313" customFormat="1" ht="18" hidden="1" customHeight="1" x14ac:dyDescent="0.35">
      <c r="A163" s="435"/>
      <c r="B163" s="346" t="s">
        <v>745</v>
      </c>
      <c r="C163" s="347" t="s">
        <v>674</v>
      </c>
      <c r="D163" s="347"/>
      <c r="E163" s="348">
        <v>0</v>
      </c>
      <c r="F163" s="344"/>
      <c r="P163" s="344"/>
      <c r="Q163" s="344"/>
      <c r="R163" s="344"/>
      <c r="S163" s="344"/>
      <c r="T163" s="344"/>
      <c r="U163" s="344"/>
      <c r="V163" s="344"/>
    </row>
    <row r="164" spans="1:22" s="313" customFormat="1" ht="18" hidden="1" customHeight="1" x14ac:dyDescent="0.35">
      <c r="A164" s="435"/>
      <c r="B164" s="346" t="s">
        <v>746</v>
      </c>
      <c r="C164" s="347" t="s">
        <v>674</v>
      </c>
      <c r="D164" s="347"/>
      <c r="E164" s="348">
        <v>0</v>
      </c>
      <c r="F164" s="344"/>
      <c r="P164" s="344"/>
      <c r="Q164" s="344"/>
      <c r="R164" s="344"/>
      <c r="S164" s="344"/>
      <c r="T164" s="344"/>
      <c r="U164" s="344"/>
      <c r="V164" s="344"/>
    </row>
    <row r="165" spans="1:22" s="313" customFormat="1" ht="18" hidden="1" customHeight="1" x14ac:dyDescent="0.35">
      <c r="A165" s="435"/>
      <c r="B165" s="346" t="s">
        <v>747</v>
      </c>
      <c r="C165" s="347" t="s">
        <v>674</v>
      </c>
      <c r="D165" s="347"/>
      <c r="E165" s="348">
        <v>0</v>
      </c>
      <c r="F165" s="344"/>
      <c r="P165" s="344"/>
      <c r="Q165" s="344"/>
      <c r="R165" s="344"/>
      <c r="S165" s="344"/>
      <c r="T165" s="344"/>
      <c r="U165" s="344"/>
      <c r="V165" s="344"/>
    </row>
    <row r="166" spans="1:22" s="313" customFormat="1" ht="18" hidden="1" customHeight="1" x14ac:dyDescent="0.35">
      <c r="A166" s="435"/>
      <c r="B166" s="346" t="s">
        <v>748</v>
      </c>
      <c r="C166" s="347" t="s">
        <v>674</v>
      </c>
      <c r="D166" s="347"/>
      <c r="E166" s="348">
        <v>0</v>
      </c>
      <c r="F166" s="344"/>
      <c r="P166" s="344"/>
      <c r="Q166" s="344"/>
      <c r="R166" s="344"/>
      <c r="S166" s="344"/>
      <c r="T166" s="344"/>
      <c r="U166" s="344"/>
      <c r="V166" s="344"/>
    </row>
    <row r="167" spans="1:22" s="313" customFormat="1" ht="18" hidden="1" customHeight="1" x14ac:dyDescent="0.35">
      <c r="A167" s="435"/>
      <c r="B167" s="346" t="s">
        <v>749</v>
      </c>
      <c r="C167" s="347" t="s">
        <v>674</v>
      </c>
      <c r="D167" s="347"/>
      <c r="E167" s="348">
        <v>0</v>
      </c>
      <c r="F167" s="344"/>
      <c r="P167" s="344"/>
      <c r="Q167" s="344"/>
      <c r="R167" s="344"/>
      <c r="S167" s="344"/>
      <c r="T167" s="344"/>
      <c r="U167" s="344"/>
      <c r="V167" s="344"/>
    </row>
    <row r="168" spans="1:22" s="313" customFormat="1" ht="18" hidden="1" customHeight="1" x14ac:dyDescent="0.35">
      <c r="A168" s="435"/>
      <c r="B168" s="346" t="s">
        <v>750</v>
      </c>
      <c r="C168" s="347" t="s">
        <v>674</v>
      </c>
      <c r="D168" s="347"/>
      <c r="E168" s="348">
        <v>0</v>
      </c>
      <c r="F168" s="344"/>
      <c r="P168" s="344"/>
      <c r="Q168" s="344"/>
      <c r="R168" s="344"/>
      <c r="S168" s="344"/>
      <c r="T168" s="344"/>
      <c r="U168" s="344"/>
      <c r="V168" s="344"/>
    </row>
    <row r="169" spans="1:22" s="313" customFormat="1" ht="18" hidden="1" customHeight="1" x14ac:dyDescent="0.35">
      <c r="A169" s="435"/>
      <c r="B169" s="346" t="s">
        <v>751</v>
      </c>
      <c r="C169" s="347" t="s">
        <v>674</v>
      </c>
      <c r="D169" s="347"/>
      <c r="E169" s="348">
        <v>0</v>
      </c>
      <c r="F169" s="344"/>
      <c r="P169" s="344"/>
      <c r="Q169" s="344"/>
      <c r="R169" s="344"/>
      <c r="S169" s="344"/>
      <c r="T169" s="344"/>
      <c r="U169" s="344"/>
      <c r="V169" s="344"/>
    </row>
    <row r="170" spans="1:22" s="313" customFormat="1" ht="18" hidden="1" customHeight="1" x14ac:dyDescent="0.35">
      <c r="A170" s="435"/>
      <c r="B170" s="346" t="s">
        <v>752</v>
      </c>
      <c r="C170" s="347" t="s">
        <v>674</v>
      </c>
      <c r="D170" s="347"/>
      <c r="E170" s="348">
        <v>0</v>
      </c>
      <c r="F170" s="344"/>
      <c r="P170" s="344"/>
      <c r="Q170" s="344"/>
      <c r="R170" s="344"/>
      <c r="S170" s="344"/>
      <c r="T170" s="344"/>
      <c r="U170" s="344"/>
      <c r="V170" s="344"/>
    </row>
    <row r="171" spans="1:22" s="313" customFormat="1" ht="18" hidden="1" customHeight="1" x14ac:dyDescent="0.35">
      <c r="A171" s="435"/>
      <c r="B171" s="346" t="s">
        <v>753</v>
      </c>
      <c r="C171" s="347" t="s">
        <v>674</v>
      </c>
      <c r="D171" s="347"/>
      <c r="E171" s="348">
        <v>0</v>
      </c>
      <c r="F171" s="344"/>
      <c r="P171" s="344"/>
      <c r="Q171" s="344"/>
      <c r="R171" s="344"/>
      <c r="S171" s="344"/>
      <c r="T171" s="344"/>
      <c r="U171" s="344"/>
      <c r="V171" s="344"/>
    </row>
    <row r="172" spans="1:22" s="313" customFormat="1" ht="18" hidden="1" customHeight="1" x14ac:dyDescent="0.35">
      <c r="A172" s="435"/>
      <c r="B172" s="346" t="s">
        <v>754</v>
      </c>
      <c r="C172" s="347" t="s">
        <v>674</v>
      </c>
      <c r="D172" s="347"/>
      <c r="E172" s="348">
        <v>0</v>
      </c>
      <c r="F172" s="344"/>
      <c r="P172" s="344"/>
      <c r="Q172" s="344"/>
      <c r="R172" s="344"/>
      <c r="S172" s="344"/>
      <c r="T172" s="344"/>
      <c r="U172" s="344"/>
      <c r="V172" s="344"/>
    </row>
    <row r="173" spans="1:22" s="313" customFormat="1" ht="18" hidden="1" customHeight="1" x14ac:dyDescent="0.35">
      <c r="A173" s="435"/>
      <c r="B173" s="346" t="s">
        <v>755</v>
      </c>
      <c r="C173" s="347" t="s">
        <v>674</v>
      </c>
      <c r="D173" s="347"/>
      <c r="E173" s="348">
        <v>0</v>
      </c>
      <c r="F173" s="344"/>
      <c r="P173" s="344"/>
      <c r="Q173" s="344"/>
      <c r="R173" s="344"/>
      <c r="S173" s="344"/>
      <c r="T173" s="344"/>
      <c r="U173" s="344"/>
      <c r="V173" s="344"/>
    </row>
    <row r="174" spans="1:22" s="313" customFormat="1" ht="18" hidden="1" customHeight="1" x14ac:dyDescent="0.35">
      <c r="A174" s="435"/>
      <c r="B174" s="346" t="s">
        <v>756</v>
      </c>
      <c r="C174" s="347" t="s">
        <v>674</v>
      </c>
      <c r="D174" s="347"/>
      <c r="E174" s="348">
        <v>0</v>
      </c>
      <c r="F174" s="344"/>
      <c r="P174" s="344"/>
      <c r="Q174" s="344"/>
      <c r="R174" s="344"/>
      <c r="S174" s="344"/>
      <c r="T174" s="344"/>
      <c r="U174" s="344"/>
      <c r="V174" s="344"/>
    </row>
    <row r="175" spans="1:22" s="313" customFormat="1" ht="18" hidden="1" customHeight="1" x14ac:dyDescent="0.35">
      <c r="A175" s="435"/>
      <c r="B175" s="346" t="s">
        <v>757</v>
      </c>
      <c r="C175" s="347" t="s">
        <v>674</v>
      </c>
      <c r="D175" s="347"/>
      <c r="E175" s="348">
        <v>0</v>
      </c>
      <c r="F175" s="344"/>
      <c r="P175" s="344"/>
      <c r="Q175" s="344"/>
      <c r="R175" s="344"/>
      <c r="S175" s="344"/>
      <c r="T175" s="344"/>
      <c r="U175" s="344"/>
      <c r="V175" s="344"/>
    </row>
    <row r="176" spans="1:22" s="313" customFormat="1" ht="18" hidden="1" customHeight="1" x14ac:dyDescent="0.35">
      <c r="A176" s="435"/>
      <c r="B176" s="346" t="s">
        <v>758</v>
      </c>
      <c r="C176" s="347" t="s">
        <v>674</v>
      </c>
      <c r="D176" s="347"/>
      <c r="E176" s="348">
        <v>0</v>
      </c>
      <c r="F176" s="344"/>
      <c r="P176" s="344"/>
      <c r="Q176" s="344"/>
      <c r="R176" s="344"/>
      <c r="S176" s="344"/>
      <c r="T176" s="344"/>
      <c r="U176" s="344"/>
      <c r="V176" s="344"/>
    </row>
    <row r="177" spans="1:22" s="313" customFormat="1" ht="18" hidden="1" customHeight="1" x14ac:dyDescent="0.35">
      <c r="A177" s="435"/>
      <c r="B177" s="346" t="s">
        <v>759</v>
      </c>
      <c r="C177" s="347" t="s">
        <v>674</v>
      </c>
      <c r="D177" s="347"/>
      <c r="E177" s="348">
        <v>0</v>
      </c>
      <c r="P177" s="344"/>
      <c r="Q177" s="344"/>
      <c r="R177" s="344"/>
      <c r="S177" s="344"/>
      <c r="T177" s="344"/>
      <c r="U177" s="344"/>
      <c r="V177" s="344"/>
    </row>
    <row r="178" spans="1:22" s="313" customFormat="1" ht="18" hidden="1" customHeight="1" x14ac:dyDescent="0.35">
      <c r="A178" s="435"/>
      <c r="B178" s="346" t="s">
        <v>760</v>
      </c>
      <c r="C178" s="347" t="s">
        <v>674</v>
      </c>
      <c r="D178" s="347"/>
      <c r="E178" s="348">
        <v>0</v>
      </c>
      <c r="P178" s="344"/>
      <c r="Q178" s="344"/>
      <c r="R178" s="344"/>
      <c r="S178" s="344"/>
      <c r="T178" s="344"/>
      <c r="U178" s="344"/>
      <c r="V178" s="344"/>
    </row>
    <row r="179" spans="1:22" s="313" customFormat="1" ht="18" hidden="1" customHeight="1" x14ac:dyDescent="0.35">
      <c r="A179" s="435"/>
      <c r="B179" s="346" t="s">
        <v>761</v>
      </c>
      <c r="C179" s="347" t="s">
        <v>674</v>
      </c>
      <c r="D179" s="347"/>
      <c r="E179" s="348">
        <v>0</v>
      </c>
      <c r="P179" s="344"/>
      <c r="Q179" s="344"/>
      <c r="R179" s="344"/>
      <c r="S179" s="344"/>
      <c r="T179" s="344"/>
      <c r="U179" s="344"/>
      <c r="V179" s="344"/>
    </row>
    <row r="180" spans="1:22" s="313" customFormat="1" ht="18" hidden="1" customHeight="1" x14ac:dyDescent="0.35">
      <c r="A180" s="435"/>
      <c r="B180" s="346" t="s">
        <v>762</v>
      </c>
      <c r="C180" s="347" t="s">
        <v>674</v>
      </c>
      <c r="D180" s="347"/>
      <c r="E180" s="348">
        <v>0</v>
      </c>
      <c r="P180" s="344"/>
      <c r="Q180" s="344"/>
      <c r="R180" s="344"/>
      <c r="S180" s="344"/>
      <c r="T180" s="344"/>
      <c r="U180" s="344"/>
      <c r="V180" s="344"/>
    </row>
    <row r="181" spans="1:22" s="313" customFormat="1" ht="18" hidden="1" customHeight="1" thickBot="1" x14ac:dyDescent="0.4">
      <c r="A181" s="435"/>
      <c r="B181" s="349" t="s">
        <v>683</v>
      </c>
      <c r="C181" s="347" t="s">
        <v>674</v>
      </c>
      <c r="D181" s="347"/>
      <c r="E181" s="348">
        <v>0</v>
      </c>
      <c r="P181" s="344"/>
      <c r="Q181" s="344"/>
      <c r="R181" s="344"/>
      <c r="S181" s="344"/>
      <c r="T181" s="344"/>
      <c r="U181" s="344"/>
      <c r="V181" s="344"/>
    </row>
    <row r="182" spans="1:22" s="313" customFormat="1" ht="18" hidden="1" customHeight="1" thickBot="1" x14ac:dyDescent="0.4">
      <c r="A182" s="350" t="s">
        <v>684</v>
      </c>
      <c r="B182" s="367"/>
      <c r="C182" s="350"/>
      <c r="D182" s="352" t="s">
        <v>704</v>
      </c>
      <c r="E182" s="353">
        <f>SUM(E159:E181)</f>
        <v>0</v>
      </c>
      <c r="P182" s="344"/>
      <c r="Q182" s="344"/>
      <c r="R182" s="344"/>
      <c r="S182" s="344"/>
      <c r="T182" s="344"/>
      <c r="U182" s="344"/>
      <c r="V182" s="344"/>
    </row>
    <row r="183" spans="1:22" s="313" customFormat="1" ht="18" hidden="1" customHeight="1" x14ac:dyDescent="0.35">
      <c r="A183" s="435" t="s">
        <v>705</v>
      </c>
      <c r="B183" s="346" t="s">
        <v>706</v>
      </c>
      <c r="C183" s="355"/>
      <c r="D183" s="355"/>
      <c r="E183" s="348">
        <v>0</v>
      </c>
      <c r="P183" s="344"/>
      <c r="Q183" s="344"/>
      <c r="R183" s="344"/>
      <c r="S183" s="344"/>
      <c r="T183" s="344"/>
      <c r="U183" s="344"/>
      <c r="V183" s="344"/>
    </row>
    <row r="184" spans="1:22" s="313" customFormat="1" ht="18" hidden="1" customHeight="1" x14ac:dyDescent="0.35">
      <c r="A184" s="435"/>
      <c r="B184" s="346" t="s">
        <v>707</v>
      </c>
      <c r="C184" s="355"/>
      <c r="D184" s="355"/>
      <c r="E184" s="348">
        <v>0</v>
      </c>
      <c r="P184" s="344"/>
      <c r="Q184" s="344"/>
      <c r="R184" s="344"/>
      <c r="S184" s="344"/>
      <c r="T184" s="344"/>
      <c r="U184" s="344"/>
      <c r="V184" s="344"/>
    </row>
    <row r="185" spans="1:22" s="313" customFormat="1" ht="18" hidden="1" customHeight="1" x14ac:dyDescent="0.35">
      <c r="A185" s="435"/>
      <c r="B185" s="346" t="s">
        <v>763</v>
      </c>
      <c r="C185" s="355"/>
      <c r="D185" s="355"/>
      <c r="E185" s="348">
        <v>0</v>
      </c>
      <c r="P185" s="344"/>
      <c r="Q185" s="344"/>
      <c r="R185" s="344"/>
      <c r="S185" s="344"/>
      <c r="T185" s="344"/>
      <c r="U185" s="344"/>
      <c r="V185" s="344"/>
    </row>
    <row r="186" spans="1:22" ht="18" hidden="1" customHeight="1" thickBot="1" x14ac:dyDescent="0.4">
      <c r="A186" s="435"/>
      <c r="B186" s="349" t="s">
        <v>683</v>
      </c>
      <c r="C186" s="355"/>
      <c r="D186" s="355"/>
      <c r="E186" s="348">
        <v>0</v>
      </c>
    </row>
    <row r="187" spans="1:22" ht="18" hidden="1" customHeight="1" thickBot="1" x14ac:dyDescent="0.4">
      <c r="A187" s="350" t="s">
        <v>684</v>
      </c>
      <c r="B187" s="367"/>
      <c r="C187" s="350"/>
      <c r="D187" s="352" t="s">
        <v>733</v>
      </c>
      <c r="E187" s="353">
        <f>SUM(E183:E186)</f>
        <v>0</v>
      </c>
    </row>
    <row r="188" spans="1:22" ht="18" hidden="1" customHeight="1" x14ac:dyDescent="0.35">
      <c r="A188" s="435" t="s">
        <v>709</v>
      </c>
      <c r="B188" s="346" t="s">
        <v>764</v>
      </c>
      <c r="C188" s="355"/>
      <c r="D188" s="355"/>
      <c r="E188" s="348">
        <v>0</v>
      </c>
    </row>
    <row r="189" spans="1:22" ht="18" hidden="1" customHeight="1" x14ac:dyDescent="0.35">
      <c r="A189" s="435"/>
      <c r="B189" s="346" t="s">
        <v>765</v>
      </c>
      <c r="C189" s="355"/>
      <c r="D189" s="355"/>
      <c r="E189" s="348">
        <v>0</v>
      </c>
    </row>
    <row r="190" spans="1:22" ht="18" hidden="1" customHeight="1" thickBot="1" x14ac:dyDescent="0.4">
      <c r="A190" s="435"/>
      <c r="B190" s="349" t="s">
        <v>683</v>
      </c>
      <c r="C190" s="368"/>
      <c r="D190" s="368"/>
      <c r="E190" s="348">
        <v>0</v>
      </c>
    </row>
    <row r="191" spans="1:22" ht="18" hidden="1" customHeight="1" thickBot="1" x14ac:dyDescent="0.4">
      <c r="A191" s="350" t="s">
        <v>684</v>
      </c>
      <c r="B191" s="369"/>
      <c r="C191" s="350"/>
      <c r="D191" s="352" t="s">
        <v>766</v>
      </c>
      <c r="E191" s="353">
        <f>SUM(E188:E190)</f>
        <v>0</v>
      </c>
    </row>
    <row r="192" spans="1:22" ht="18" hidden="1" customHeight="1" x14ac:dyDescent="0.35">
      <c r="A192" s="341"/>
      <c r="B192" s="356"/>
      <c r="C192" s="356"/>
      <c r="D192" s="356"/>
      <c r="E192" s="356"/>
      <c r="F192" s="344"/>
    </row>
    <row r="193" spans="1:22" s="313" customFormat="1" ht="28" hidden="1" customHeight="1" x14ac:dyDescent="0.35">
      <c r="A193" s="434" t="s">
        <v>711</v>
      </c>
      <c r="B193" s="434"/>
      <c r="C193" s="434"/>
      <c r="D193" s="434"/>
      <c r="E193" s="434"/>
    </row>
    <row r="194" spans="1:22" ht="65" hidden="1" x14ac:dyDescent="0.35">
      <c r="A194" s="341"/>
      <c r="B194" s="342" t="s">
        <v>677</v>
      </c>
      <c r="C194" s="342" t="s">
        <v>712</v>
      </c>
      <c r="D194" s="342" t="s">
        <v>713</v>
      </c>
      <c r="E194" s="342" t="s">
        <v>714</v>
      </c>
      <c r="G194" s="357"/>
      <c r="P194" s="313"/>
      <c r="Q194" s="313"/>
      <c r="R194" s="313"/>
      <c r="S194" s="313"/>
      <c r="T194" s="313"/>
      <c r="U194" s="313"/>
    </row>
    <row r="195" spans="1:22" ht="18" hidden="1" customHeight="1" x14ac:dyDescent="0.35">
      <c r="A195" s="435" t="s">
        <v>715</v>
      </c>
      <c r="B195" s="358" t="s">
        <v>716</v>
      </c>
      <c r="C195" s="347"/>
      <c r="D195" s="348">
        <v>0</v>
      </c>
      <c r="E195" s="348">
        <v>0</v>
      </c>
      <c r="G195" s="357"/>
      <c r="P195" s="313"/>
      <c r="Q195" s="313"/>
      <c r="R195" s="313"/>
      <c r="S195" s="313"/>
      <c r="T195" s="313"/>
      <c r="U195" s="313"/>
    </row>
    <row r="196" spans="1:22" ht="18" hidden="1" customHeight="1" x14ac:dyDescent="0.35">
      <c r="A196" s="435"/>
      <c r="B196" s="358" t="s">
        <v>717</v>
      </c>
      <c r="C196" s="347"/>
      <c r="D196" s="348">
        <v>0</v>
      </c>
      <c r="E196" s="348">
        <v>0</v>
      </c>
      <c r="G196" s="357"/>
      <c r="P196" s="313"/>
      <c r="Q196" s="313"/>
      <c r="R196" s="313"/>
      <c r="S196" s="313"/>
      <c r="T196" s="313"/>
      <c r="U196" s="313"/>
    </row>
    <row r="197" spans="1:22" ht="18" hidden="1" customHeight="1" x14ac:dyDescent="0.35">
      <c r="A197" s="435"/>
      <c r="B197" s="358" t="s">
        <v>718</v>
      </c>
      <c r="C197" s="347"/>
      <c r="D197" s="348">
        <v>0</v>
      </c>
      <c r="E197" s="348">
        <v>0</v>
      </c>
      <c r="G197" s="357"/>
      <c r="P197" s="313"/>
      <c r="Q197" s="313"/>
      <c r="R197" s="313"/>
      <c r="S197" s="313"/>
      <c r="T197" s="313"/>
      <c r="U197" s="313"/>
    </row>
    <row r="198" spans="1:22" ht="18" hidden="1" customHeight="1" x14ac:dyDescent="0.35">
      <c r="A198" s="435"/>
      <c r="B198" s="359" t="s">
        <v>719</v>
      </c>
      <c r="C198" s="347"/>
      <c r="D198" s="348">
        <v>0</v>
      </c>
      <c r="E198" s="348">
        <v>0</v>
      </c>
      <c r="G198" s="357"/>
      <c r="P198" s="313"/>
      <c r="Q198" s="313"/>
      <c r="R198" s="313"/>
      <c r="S198" s="313"/>
      <c r="T198" s="313"/>
      <c r="U198" s="313"/>
    </row>
    <row r="199" spans="1:22" ht="18" hidden="1" customHeight="1" thickBot="1" x14ac:dyDescent="0.4">
      <c r="A199" s="435"/>
      <c r="B199" s="360" t="s">
        <v>683</v>
      </c>
      <c r="C199" s="347"/>
      <c r="D199" s="348">
        <v>0</v>
      </c>
      <c r="E199" s="348">
        <v>0</v>
      </c>
      <c r="G199" s="357"/>
      <c r="P199" s="313"/>
      <c r="Q199" s="313"/>
      <c r="R199" s="313"/>
      <c r="S199" s="313"/>
      <c r="T199" s="313"/>
      <c r="U199" s="313"/>
    </row>
    <row r="200" spans="1:22" ht="18" hidden="1" customHeight="1" thickBot="1" x14ac:dyDescent="0.4">
      <c r="A200" s="350" t="s">
        <v>684</v>
      </c>
      <c r="B200" s="350"/>
      <c r="C200" s="350"/>
      <c r="D200" s="352" t="s">
        <v>720</v>
      </c>
      <c r="E200" s="353">
        <f>SUM(E195:E199)</f>
        <v>0</v>
      </c>
      <c r="F200" s="361"/>
      <c r="G200" s="344"/>
      <c r="P200" s="313"/>
      <c r="Q200" s="313"/>
      <c r="R200" s="313"/>
      <c r="S200" s="313"/>
      <c r="T200" s="313"/>
      <c r="U200" s="313"/>
    </row>
    <row r="201" spans="1:22" s="315" customFormat="1" ht="35.15" hidden="1" customHeight="1" thickBot="1" x14ac:dyDescent="0.4">
      <c r="A201" s="362"/>
      <c r="B201" s="436" t="s">
        <v>721</v>
      </c>
      <c r="C201" s="436"/>
      <c r="D201" s="436"/>
      <c r="E201" s="436"/>
    </row>
    <row r="202" spans="1:22" s="315" customFormat="1" ht="14.5" hidden="1" thickBot="1" x14ac:dyDescent="0.4">
      <c r="A202" s="350" t="s">
        <v>684</v>
      </c>
      <c r="B202" s="350"/>
      <c r="C202" s="350"/>
      <c r="D202" s="352" t="s">
        <v>722</v>
      </c>
      <c r="E202" s="353">
        <v>0</v>
      </c>
    </row>
    <row r="203" spans="1:22" s="313" customFormat="1" ht="30" hidden="1" customHeight="1" x14ac:dyDescent="0.35">
      <c r="A203" s="341"/>
      <c r="F203" s="366" t="s">
        <v>734</v>
      </c>
      <c r="P203" s="344"/>
      <c r="Q203" s="344"/>
      <c r="R203" s="344"/>
      <c r="S203" s="344"/>
      <c r="T203" s="344"/>
      <c r="U203" s="344"/>
      <c r="V203" s="344"/>
    </row>
    <row r="204" spans="1:22" s="313" customFormat="1" ht="34" hidden="1" customHeight="1" x14ac:dyDescent="0.35">
      <c r="A204" s="442" t="s">
        <v>767</v>
      </c>
      <c r="B204" s="442"/>
      <c r="C204" s="442"/>
      <c r="D204" s="442"/>
      <c r="E204" s="442"/>
    </row>
    <row r="205" spans="1:22" s="313" customFormat="1" ht="26.15" hidden="1" customHeight="1" x14ac:dyDescent="0.35">
      <c r="A205" s="434" t="s">
        <v>676</v>
      </c>
      <c r="B205" s="434"/>
      <c r="C205" s="434"/>
      <c r="D205" s="434"/>
      <c r="E205" s="434"/>
    </row>
    <row r="206" spans="1:22" s="313" customFormat="1" ht="26" hidden="1" x14ac:dyDescent="0.35">
      <c r="A206" s="341"/>
      <c r="B206" s="342" t="s">
        <v>677</v>
      </c>
      <c r="C206" s="342" t="s">
        <v>678</v>
      </c>
      <c r="D206" s="342" t="s">
        <v>679</v>
      </c>
      <c r="E206" s="343" t="s">
        <v>680</v>
      </c>
      <c r="P206" s="344"/>
      <c r="Q206" s="344"/>
      <c r="R206" s="344"/>
      <c r="S206" s="344"/>
      <c r="T206" s="344"/>
      <c r="U206" s="344"/>
      <c r="V206" s="344"/>
    </row>
    <row r="207" spans="1:22" s="313" customFormat="1" ht="18" hidden="1" customHeight="1" x14ac:dyDescent="0.35">
      <c r="A207" s="435" t="s">
        <v>681</v>
      </c>
      <c r="B207" s="346" t="s">
        <v>682</v>
      </c>
      <c r="C207" s="347" t="s">
        <v>674</v>
      </c>
      <c r="D207" s="347"/>
      <c r="E207" s="348">
        <v>0</v>
      </c>
      <c r="P207" s="344"/>
      <c r="Q207" s="344"/>
      <c r="R207" s="344"/>
      <c r="S207" s="344"/>
      <c r="T207" s="344"/>
      <c r="U207" s="344"/>
      <c r="V207" s="344"/>
    </row>
    <row r="208" spans="1:22" s="313" customFormat="1" ht="18" hidden="1" customHeight="1" thickBot="1" x14ac:dyDescent="0.4">
      <c r="A208" s="435"/>
      <c r="B208" s="349" t="s">
        <v>683</v>
      </c>
      <c r="C208" s="347" t="s">
        <v>674</v>
      </c>
      <c r="D208" s="347"/>
      <c r="E208" s="348">
        <v>0</v>
      </c>
      <c r="P208" s="344"/>
      <c r="Q208" s="344"/>
      <c r="R208" s="344"/>
      <c r="S208" s="344"/>
      <c r="T208" s="344"/>
      <c r="U208" s="344"/>
      <c r="V208" s="344"/>
    </row>
    <row r="209" spans="1:22" s="313" customFormat="1" ht="18" hidden="1" customHeight="1" thickBot="1" x14ac:dyDescent="0.4">
      <c r="A209" s="350" t="s">
        <v>684</v>
      </c>
      <c r="B209" s="365"/>
      <c r="C209" s="350"/>
      <c r="D209" s="352" t="s">
        <v>685</v>
      </c>
      <c r="E209" s="353">
        <f>SUM(E207:E208)</f>
        <v>0</v>
      </c>
      <c r="P209" s="344"/>
      <c r="Q209" s="344"/>
      <c r="R209" s="344"/>
      <c r="S209" s="344"/>
      <c r="T209" s="344"/>
      <c r="U209" s="344"/>
      <c r="V209" s="344"/>
    </row>
    <row r="210" spans="1:22" s="313" customFormat="1" ht="18" hidden="1" customHeight="1" x14ac:dyDescent="0.35">
      <c r="A210" s="435" t="s">
        <v>686</v>
      </c>
      <c r="B210" s="346" t="s">
        <v>687</v>
      </c>
      <c r="C210" s="347" t="s">
        <v>674</v>
      </c>
      <c r="D210" s="347"/>
      <c r="E210" s="348">
        <v>0</v>
      </c>
      <c r="P210" s="344"/>
      <c r="Q210" s="344"/>
      <c r="R210" s="344"/>
      <c r="S210" s="344"/>
      <c r="T210" s="344"/>
      <c r="U210" s="344"/>
      <c r="V210" s="344"/>
    </row>
    <row r="211" spans="1:22" s="313" customFormat="1" ht="18" hidden="1" customHeight="1" x14ac:dyDescent="0.35">
      <c r="A211" s="435"/>
      <c r="B211" s="346" t="s">
        <v>689</v>
      </c>
      <c r="C211" s="347" t="s">
        <v>674</v>
      </c>
      <c r="D211" s="347"/>
      <c r="E211" s="348">
        <v>0</v>
      </c>
      <c r="P211" s="344"/>
      <c r="Q211" s="344"/>
      <c r="R211" s="344"/>
      <c r="S211" s="344"/>
      <c r="T211" s="344"/>
      <c r="U211" s="344"/>
      <c r="V211" s="344"/>
    </row>
    <row r="212" spans="1:22" s="313" customFormat="1" ht="18" hidden="1" customHeight="1" thickBot="1" x14ac:dyDescent="0.4">
      <c r="A212" s="435"/>
      <c r="B212" s="349" t="s">
        <v>683</v>
      </c>
      <c r="C212" s="347" t="s">
        <v>674</v>
      </c>
      <c r="D212" s="347"/>
      <c r="E212" s="348">
        <v>0</v>
      </c>
      <c r="P212" s="344"/>
      <c r="Q212" s="344"/>
      <c r="R212" s="344"/>
      <c r="S212" s="344"/>
      <c r="T212" s="344"/>
      <c r="U212" s="344"/>
      <c r="V212" s="344"/>
    </row>
    <row r="213" spans="1:22" s="313" customFormat="1" ht="18" hidden="1" customHeight="1" thickBot="1" x14ac:dyDescent="0.4">
      <c r="A213" s="350" t="s">
        <v>684</v>
      </c>
      <c r="B213" s="365"/>
      <c r="C213" s="350"/>
      <c r="D213" s="352" t="s">
        <v>690</v>
      </c>
      <c r="E213" s="353">
        <f>SUM(E210:E212)</f>
        <v>0</v>
      </c>
      <c r="P213" s="344"/>
      <c r="Q213" s="344"/>
      <c r="R213" s="344"/>
      <c r="S213" s="344"/>
      <c r="T213" s="344"/>
      <c r="U213" s="344"/>
      <c r="V213" s="344"/>
    </row>
    <row r="214" spans="1:22" s="313" customFormat="1" ht="18" hidden="1" customHeight="1" x14ac:dyDescent="0.35">
      <c r="A214" s="435" t="s">
        <v>691</v>
      </c>
      <c r="B214" s="346" t="s">
        <v>736</v>
      </c>
      <c r="C214" s="347" t="s">
        <v>674</v>
      </c>
      <c r="D214" s="347"/>
      <c r="E214" s="348">
        <v>0</v>
      </c>
      <c r="P214" s="344"/>
      <c r="Q214" s="344"/>
      <c r="R214" s="344"/>
      <c r="S214" s="344"/>
      <c r="T214" s="344"/>
      <c r="U214" s="344"/>
      <c r="V214" s="344"/>
    </row>
    <row r="215" spans="1:22" s="313" customFormat="1" ht="18" hidden="1" customHeight="1" x14ac:dyDescent="0.35">
      <c r="A215" s="435"/>
      <c r="B215" s="346" t="s">
        <v>737</v>
      </c>
      <c r="C215" s="347" t="s">
        <v>674</v>
      </c>
      <c r="D215" s="347"/>
      <c r="E215" s="348">
        <v>0</v>
      </c>
      <c r="P215" s="344"/>
      <c r="Q215" s="344"/>
      <c r="R215" s="344"/>
      <c r="S215" s="344"/>
      <c r="T215" s="344"/>
      <c r="U215" s="344"/>
      <c r="V215" s="344"/>
    </row>
    <row r="216" spans="1:22" s="313" customFormat="1" ht="18" hidden="1" customHeight="1" x14ac:dyDescent="0.35">
      <c r="A216" s="435"/>
      <c r="B216" s="346" t="s">
        <v>768</v>
      </c>
      <c r="C216" s="347" t="s">
        <v>674</v>
      </c>
      <c r="D216" s="347"/>
      <c r="E216" s="348">
        <v>0</v>
      </c>
      <c r="P216" s="344"/>
      <c r="Q216" s="344"/>
      <c r="R216" s="344"/>
      <c r="S216" s="344"/>
      <c r="T216" s="344"/>
      <c r="U216" s="344"/>
      <c r="V216" s="344"/>
    </row>
    <row r="217" spans="1:22" s="313" customFormat="1" ht="18" hidden="1" customHeight="1" x14ac:dyDescent="0.35">
      <c r="A217" s="435"/>
      <c r="B217" s="346" t="s">
        <v>739</v>
      </c>
      <c r="C217" s="347" t="s">
        <v>674</v>
      </c>
      <c r="D217" s="347"/>
      <c r="E217" s="348">
        <v>0</v>
      </c>
      <c r="P217" s="344"/>
      <c r="Q217" s="344"/>
      <c r="R217" s="344"/>
      <c r="S217" s="344"/>
      <c r="T217" s="344"/>
      <c r="U217" s="344"/>
      <c r="V217" s="344"/>
    </row>
    <row r="218" spans="1:22" ht="18" hidden="1" customHeight="1" x14ac:dyDescent="0.35">
      <c r="A218" s="435"/>
      <c r="B218" s="346" t="s">
        <v>740</v>
      </c>
      <c r="C218" s="347" t="s">
        <v>674</v>
      </c>
      <c r="D218" s="347"/>
      <c r="E218" s="348">
        <v>0</v>
      </c>
    </row>
    <row r="219" spans="1:22" ht="18" hidden="1" customHeight="1" thickBot="1" x14ac:dyDescent="0.4">
      <c r="A219" s="435"/>
      <c r="B219" s="349" t="s">
        <v>683</v>
      </c>
      <c r="C219" s="347" t="s">
        <v>674</v>
      </c>
      <c r="D219" s="347"/>
      <c r="E219" s="348">
        <v>0</v>
      </c>
    </row>
    <row r="220" spans="1:22" ht="18" hidden="1" customHeight="1" thickBot="1" x14ac:dyDescent="0.4">
      <c r="A220" s="350" t="s">
        <v>684</v>
      </c>
      <c r="B220" s="365"/>
      <c r="C220" s="350"/>
      <c r="D220" s="352" t="s">
        <v>704</v>
      </c>
      <c r="E220" s="353">
        <f>SUM(E214:E219)</f>
        <v>0</v>
      </c>
    </row>
    <row r="221" spans="1:22" ht="18" hidden="1" customHeight="1" x14ac:dyDescent="0.35">
      <c r="A221" s="435" t="s">
        <v>705</v>
      </c>
      <c r="B221" s="346" t="s">
        <v>706</v>
      </c>
      <c r="C221" s="355"/>
      <c r="D221" s="355"/>
      <c r="E221" s="348">
        <v>0</v>
      </c>
    </row>
    <row r="222" spans="1:22" ht="18" hidden="1" customHeight="1" x14ac:dyDescent="0.35">
      <c r="A222" s="435"/>
      <c r="B222" s="346" t="s">
        <v>707</v>
      </c>
      <c r="C222" s="355"/>
      <c r="D222" s="355"/>
      <c r="E222" s="348">
        <v>0</v>
      </c>
    </row>
    <row r="223" spans="1:22" ht="18" hidden="1" customHeight="1" x14ac:dyDescent="0.35">
      <c r="A223" s="435"/>
      <c r="B223" s="346" t="s">
        <v>763</v>
      </c>
      <c r="C223" s="355"/>
      <c r="D223" s="355"/>
      <c r="E223" s="348">
        <v>0</v>
      </c>
    </row>
    <row r="224" spans="1:22" ht="18" hidden="1" customHeight="1" thickBot="1" x14ac:dyDescent="0.4">
      <c r="A224" s="435"/>
      <c r="B224" s="349" t="s">
        <v>683</v>
      </c>
      <c r="C224" s="355"/>
      <c r="D224" s="355"/>
      <c r="E224" s="348">
        <v>0</v>
      </c>
    </row>
    <row r="225" spans="1:21" ht="18" hidden="1" customHeight="1" thickBot="1" x14ac:dyDescent="0.4">
      <c r="A225" s="350" t="s">
        <v>684</v>
      </c>
      <c r="B225" s="365"/>
      <c r="C225" s="350"/>
      <c r="D225" s="352" t="s">
        <v>733</v>
      </c>
      <c r="E225" s="353">
        <f>SUM(E221:E224)</f>
        <v>0</v>
      </c>
    </row>
    <row r="226" spans="1:21" ht="26" hidden="1" x14ac:dyDescent="0.35">
      <c r="A226" s="345" t="s">
        <v>709</v>
      </c>
      <c r="B226" s="346" t="s">
        <v>683</v>
      </c>
      <c r="C226" s="355"/>
      <c r="D226" s="355"/>
      <c r="E226" s="348">
        <v>0</v>
      </c>
    </row>
    <row r="227" spans="1:21" ht="18" hidden="1" customHeight="1" thickBot="1" x14ac:dyDescent="0.4">
      <c r="A227" s="350" t="s">
        <v>684</v>
      </c>
      <c r="B227" s="350"/>
      <c r="C227" s="350"/>
      <c r="D227" s="352" t="s">
        <v>710</v>
      </c>
      <c r="E227" s="353">
        <f>SUM(E226:E226)</f>
        <v>0</v>
      </c>
    </row>
    <row r="228" spans="1:21" ht="18" hidden="1" customHeight="1" x14ac:dyDescent="0.35">
      <c r="A228" s="341"/>
      <c r="B228" s="356"/>
      <c r="C228" s="356"/>
      <c r="D228" s="356"/>
      <c r="E228" s="356"/>
      <c r="F228" s="344"/>
    </row>
    <row r="229" spans="1:21" s="313" customFormat="1" ht="26.15" hidden="1" customHeight="1" x14ac:dyDescent="0.35">
      <c r="A229" s="434" t="s">
        <v>711</v>
      </c>
      <c r="B229" s="434"/>
      <c r="C229" s="434"/>
      <c r="D229" s="434"/>
      <c r="E229" s="434"/>
    </row>
    <row r="230" spans="1:21" ht="65" hidden="1" x14ac:dyDescent="0.35">
      <c r="A230" s="341"/>
      <c r="B230" s="342" t="s">
        <v>677</v>
      </c>
      <c r="C230" s="342" t="s">
        <v>712</v>
      </c>
      <c r="D230" s="342" t="s">
        <v>713</v>
      </c>
      <c r="E230" s="342" t="s">
        <v>714</v>
      </c>
      <c r="G230" s="357"/>
      <c r="P230" s="313"/>
      <c r="Q230" s="313"/>
      <c r="R230" s="313"/>
      <c r="S230" s="313"/>
      <c r="T230" s="313"/>
      <c r="U230" s="313"/>
    </row>
    <row r="231" spans="1:21" ht="18" hidden="1" customHeight="1" x14ac:dyDescent="0.35">
      <c r="A231" s="435" t="s">
        <v>715</v>
      </c>
      <c r="B231" s="358" t="s">
        <v>716</v>
      </c>
      <c r="C231" s="347"/>
      <c r="D231" s="348">
        <v>0</v>
      </c>
      <c r="E231" s="348">
        <v>0</v>
      </c>
      <c r="G231" s="357"/>
      <c r="P231" s="313"/>
      <c r="Q231" s="313"/>
      <c r="R231" s="313"/>
      <c r="S231" s="313"/>
      <c r="T231" s="313"/>
      <c r="U231" s="313"/>
    </row>
    <row r="232" spans="1:21" ht="18" hidden="1" customHeight="1" x14ac:dyDescent="0.35">
      <c r="A232" s="435"/>
      <c r="B232" s="358" t="s">
        <v>717</v>
      </c>
      <c r="C232" s="347"/>
      <c r="D232" s="348">
        <v>0</v>
      </c>
      <c r="E232" s="348">
        <v>0</v>
      </c>
      <c r="G232" s="357"/>
      <c r="P232" s="313"/>
      <c r="Q232" s="313"/>
      <c r="R232" s="313"/>
      <c r="S232" s="313"/>
      <c r="T232" s="313"/>
      <c r="U232" s="313"/>
    </row>
    <row r="233" spans="1:21" ht="18" hidden="1" customHeight="1" x14ac:dyDescent="0.35">
      <c r="A233" s="435"/>
      <c r="B233" s="358" t="s">
        <v>718</v>
      </c>
      <c r="C233" s="347"/>
      <c r="D233" s="348">
        <v>0</v>
      </c>
      <c r="E233" s="348">
        <v>0</v>
      </c>
      <c r="G233" s="357"/>
      <c r="P233" s="313"/>
      <c r="Q233" s="313"/>
      <c r="R233" s="313"/>
      <c r="S233" s="313"/>
      <c r="T233" s="313"/>
      <c r="U233" s="313"/>
    </row>
    <row r="234" spans="1:21" ht="18" hidden="1" customHeight="1" x14ac:dyDescent="0.35">
      <c r="A234" s="435"/>
      <c r="B234" s="359" t="s">
        <v>719</v>
      </c>
      <c r="C234" s="347"/>
      <c r="D234" s="348">
        <v>0</v>
      </c>
      <c r="E234" s="348">
        <v>0</v>
      </c>
      <c r="G234" s="357"/>
      <c r="P234" s="313"/>
      <c r="Q234" s="313"/>
      <c r="R234" s="313"/>
      <c r="S234" s="313"/>
      <c r="T234" s="313"/>
      <c r="U234" s="313"/>
    </row>
    <row r="235" spans="1:21" ht="18" hidden="1" customHeight="1" thickBot="1" x14ac:dyDescent="0.4">
      <c r="A235" s="435"/>
      <c r="B235" s="360" t="s">
        <v>683</v>
      </c>
      <c r="C235" s="347"/>
      <c r="D235" s="348">
        <v>0</v>
      </c>
      <c r="E235" s="348">
        <v>0</v>
      </c>
      <c r="G235" s="357"/>
      <c r="P235" s="313"/>
      <c r="Q235" s="313"/>
      <c r="R235" s="313"/>
      <c r="S235" s="313"/>
      <c r="T235" s="313"/>
      <c r="U235" s="313"/>
    </row>
    <row r="236" spans="1:21" ht="18" hidden="1" customHeight="1" thickBot="1" x14ac:dyDescent="0.4">
      <c r="A236" s="350" t="s">
        <v>684</v>
      </c>
      <c r="B236" s="350"/>
      <c r="C236" s="350"/>
      <c r="D236" s="352" t="s">
        <v>720</v>
      </c>
      <c r="E236" s="353">
        <f>SUM(E231:E235)</f>
        <v>0</v>
      </c>
      <c r="F236" s="361"/>
      <c r="G236" s="344"/>
      <c r="P236" s="313"/>
      <c r="Q236" s="313"/>
      <c r="R236" s="313"/>
      <c r="S236" s="313"/>
      <c r="T236" s="313"/>
      <c r="U236" s="313"/>
    </row>
    <row r="237" spans="1:21" s="315" customFormat="1" ht="35.15" hidden="1" customHeight="1" thickBot="1" x14ac:dyDescent="0.4">
      <c r="A237" s="362"/>
      <c r="B237" s="436" t="s">
        <v>721</v>
      </c>
      <c r="C237" s="436"/>
      <c r="D237" s="436"/>
      <c r="E237" s="436"/>
    </row>
    <row r="238" spans="1:21" s="315" customFormat="1" ht="14.5" hidden="1" thickBot="1" x14ac:dyDescent="0.4">
      <c r="A238" s="350" t="s">
        <v>684</v>
      </c>
      <c r="B238" s="350"/>
      <c r="C238" s="350"/>
      <c r="D238" s="352" t="s">
        <v>722</v>
      </c>
      <c r="E238" s="353">
        <v>0</v>
      </c>
    </row>
    <row r="239" spans="1:21" ht="30" hidden="1" customHeight="1" x14ac:dyDescent="0.35">
      <c r="A239" s="341"/>
      <c r="B239" s="313"/>
      <c r="C239" s="313"/>
      <c r="D239" s="313"/>
      <c r="E239" s="313"/>
      <c r="F239" s="366" t="s">
        <v>734</v>
      </c>
    </row>
    <row r="240" spans="1:21" ht="30" hidden="1" customHeight="1" x14ac:dyDescent="0.35">
      <c r="A240" s="341"/>
      <c r="B240" s="313"/>
      <c r="C240" s="313"/>
      <c r="D240" s="313"/>
      <c r="E240" s="313"/>
      <c r="F240" s="366" t="s">
        <v>734</v>
      </c>
    </row>
    <row r="241" spans="1:22" s="313" customFormat="1" ht="31.5" hidden="1" customHeight="1" x14ac:dyDescent="0.35">
      <c r="A241" s="442" t="s">
        <v>668</v>
      </c>
      <c r="B241" s="442"/>
      <c r="C241" s="442"/>
      <c r="D241" s="442"/>
      <c r="E241" s="442"/>
    </row>
    <row r="242" spans="1:22" s="313" customFormat="1" ht="26.5" hidden="1" customHeight="1" x14ac:dyDescent="0.35">
      <c r="A242" s="434" t="s">
        <v>676</v>
      </c>
      <c r="B242" s="434"/>
      <c r="C242" s="434"/>
      <c r="D242" s="434"/>
      <c r="E242" s="434"/>
    </row>
    <row r="243" spans="1:22" ht="26" hidden="1" x14ac:dyDescent="0.35">
      <c r="B243" s="342" t="s">
        <v>677</v>
      </c>
      <c r="C243" s="342" t="s">
        <v>678</v>
      </c>
      <c r="D243" s="342" t="s">
        <v>679</v>
      </c>
      <c r="E243" s="343" t="s">
        <v>680</v>
      </c>
    </row>
    <row r="244" spans="1:22" s="313" customFormat="1" ht="18" hidden="1" customHeight="1" x14ac:dyDescent="0.35">
      <c r="A244" s="443" t="s">
        <v>681</v>
      </c>
      <c r="B244" s="346" t="s">
        <v>682</v>
      </c>
      <c r="C244" s="347" t="s">
        <v>674</v>
      </c>
      <c r="D244" s="347"/>
      <c r="E244" s="348">
        <v>0</v>
      </c>
      <c r="P244" s="344"/>
      <c r="Q244" s="344"/>
      <c r="R244" s="344"/>
      <c r="S244" s="344"/>
      <c r="T244" s="344"/>
      <c r="U244" s="344"/>
      <c r="V244" s="344"/>
    </row>
    <row r="245" spans="1:22" s="313" customFormat="1" ht="18" hidden="1" customHeight="1" thickBot="1" x14ac:dyDescent="0.4">
      <c r="A245" s="443"/>
      <c r="B245" s="349" t="s">
        <v>683</v>
      </c>
      <c r="C245" s="347" t="s">
        <v>674</v>
      </c>
      <c r="D245" s="347"/>
      <c r="E245" s="348">
        <v>0</v>
      </c>
      <c r="P245" s="344"/>
      <c r="Q245" s="344"/>
      <c r="R245" s="344"/>
      <c r="S245" s="344"/>
      <c r="T245" s="344"/>
      <c r="U245" s="344"/>
      <c r="V245" s="344"/>
    </row>
    <row r="246" spans="1:22" s="313" customFormat="1" ht="18" hidden="1" customHeight="1" thickBot="1" x14ac:dyDescent="0.4">
      <c r="A246" s="350" t="s">
        <v>684</v>
      </c>
      <c r="B246" s="365"/>
      <c r="C246" s="350"/>
      <c r="D246" s="352" t="s">
        <v>685</v>
      </c>
      <c r="E246" s="353">
        <f>SUM(E244:E245)</f>
        <v>0</v>
      </c>
      <c r="P246" s="344"/>
      <c r="Q246" s="344"/>
      <c r="R246" s="344"/>
      <c r="S246" s="344"/>
      <c r="T246" s="344"/>
      <c r="U246" s="344"/>
      <c r="V246" s="344"/>
    </row>
    <row r="247" spans="1:22" s="313" customFormat="1" ht="18" hidden="1" customHeight="1" x14ac:dyDescent="0.35">
      <c r="A247" s="435" t="s">
        <v>686</v>
      </c>
      <c r="B247" s="354" t="s">
        <v>769</v>
      </c>
      <c r="C247" s="347" t="s">
        <v>674</v>
      </c>
      <c r="D247" s="347"/>
      <c r="E247" s="348">
        <v>0</v>
      </c>
      <c r="P247" s="344"/>
      <c r="Q247" s="344"/>
      <c r="R247" s="344"/>
      <c r="S247" s="344"/>
      <c r="T247" s="344"/>
      <c r="U247" s="344"/>
      <c r="V247" s="344"/>
    </row>
    <row r="248" spans="1:22" s="313" customFormat="1" ht="18" hidden="1" customHeight="1" x14ac:dyDescent="0.35">
      <c r="A248" s="435"/>
      <c r="B248" s="346" t="s">
        <v>689</v>
      </c>
      <c r="C248" s="347" t="s">
        <v>674</v>
      </c>
      <c r="D248" s="347"/>
      <c r="E248" s="348">
        <v>0</v>
      </c>
      <c r="P248" s="344"/>
      <c r="Q248" s="344"/>
      <c r="R248" s="344"/>
      <c r="S248" s="344"/>
      <c r="T248" s="344"/>
      <c r="U248" s="344"/>
      <c r="V248" s="344"/>
    </row>
    <row r="249" spans="1:22" s="313" customFormat="1" ht="18" hidden="1" customHeight="1" thickBot="1" x14ac:dyDescent="0.4">
      <c r="A249" s="435"/>
      <c r="B249" s="349" t="s">
        <v>683</v>
      </c>
      <c r="C249" s="347" t="s">
        <v>674</v>
      </c>
      <c r="D249" s="347"/>
      <c r="E249" s="348">
        <v>0</v>
      </c>
      <c r="P249" s="344"/>
      <c r="Q249" s="344"/>
      <c r="R249" s="344"/>
      <c r="S249" s="344"/>
      <c r="T249" s="344"/>
      <c r="U249" s="344"/>
      <c r="V249" s="344"/>
    </row>
    <row r="250" spans="1:22" s="313" customFormat="1" ht="18" hidden="1" customHeight="1" thickBot="1" x14ac:dyDescent="0.4">
      <c r="A250" s="350" t="s">
        <v>684</v>
      </c>
      <c r="B250" s="365"/>
      <c r="C250" s="350"/>
      <c r="D250" s="352" t="s">
        <v>690</v>
      </c>
      <c r="E250" s="353">
        <f>SUM(E247:E249)</f>
        <v>0</v>
      </c>
      <c r="P250" s="344"/>
      <c r="Q250" s="344"/>
      <c r="R250" s="344"/>
      <c r="S250" s="344"/>
      <c r="T250" s="344"/>
      <c r="U250" s="344"/>
      <c r="V250" s="344"/>
    </row>
    <row r="251" spans="1:22" s="313" customFormat="1" ht="18" hidden="1" customHeight="1" x14ac:dyDescent="0.35">
      <c r="A251" s="435" t="s">
        <v>691</v>
      </c>
      <c r="B251" s="370" t="s">
        <v>770</v>
      </c>
      <c r="C251" s="371"/>
      <c r="D251" s="372"/>
      <c r="E251" s="364"/>
      <c r="P251" s="344"/>
      <c r="Q251" s="344"/>
      <c r="R251" s="344"/>
      <c r="S251" s="344"/>
      <c r="T251" s="344"/>
      <c r="U251" s="344"/>
      <c r="V251" s="344"/>
    </row>
    <row r="252" spans="1:22" s="313" customFormat="1" ht="18" hidden="1" customHeight="1" x14ac:dyDescent="0.35">
      <c r="A252" s="435"/>
      <c r="B252" s="346" t="s">
        <v>771</v>
      </c>
      <c r="C252" s="347" t="s">
        <v>674</v>
      </c>
      <c r="D252" s="347"/>
      <c r="E252" s="348">
        <v>0</v>
      </c>
      <c r="P252" s="344"/>
      <c r="Q252" s="344"/>
      <c r="R252" s="344"/>
      <c r="S252" s="344"/>
      <c r="T252" s="344"/>
      <c r="U252" s="344"/>
      <c r="V252" s="344"/>
    </row>
    <row r="253" spans="1:22" s="313" customFormat="1" ht="18" hidden="1" customHeight="1" x14ac:dyDescent="0.35">
      <c r="A253" s="435"/>
      <c r="B253" s="346" t="s">
        <v>772</v>
      </c>
      <c r="C253" s="347" t="s">
        <v>674</v>
      </c>
      <c r="D253" s="347"/>
      <c r="E253" s="348">
        <v>0</v>
      </c>
      <c r="P253" s="344"/>
      <c r="Q253" s="344"/>
      <c r="R253" s="344"/>
      <c r="S253" s="344"/>
      <c r="T253" s="344"/>
      <c r="U253" s="344"/>
      <c r="V253" s="344"/>
    </row>
    <row r="254" spans="1:22" s="313" customFormat="1" ht="18" hidden="1" customHeight="1" x14ac:dyDescent="0.35">
      <c r="A254" s="435"/>
      <c r="B254" s="346" t="s">
        <v>773</v>
      </c>
      <c r="C254" s="347" t="s">
        <v>674</v>
      </c>
      <c r="D254" s="347"/>
      <c r="E254" s="348">
        <v>0</v>
      </c>
      <c r="P254" s="344"/>
      <c r="Q254" s="344"/>
      <c r="R254" s="344"/>
      <c r="S254" s="344"/>
      <c r="T254" s="344"/>
      <c r="U254" s="344"/>
      <c r="V254" s="344"/>
    </row>
    <row r="255" spans="1:22" s="313" customFormat="1" ht="18" hidden="1" customHeight="1" x14ac:dyDescent="0.35">
      <c r="A255" s="435"/>
      <c r="B255" s="346" t="s">
        <v>774</v>
      </c>
      <c r="C255" s="347" t="s">
        <v>674</v>
      </c>
      <c r="D255" s="347"/>
      <c r="E255" s="348">
        <v>0</v>
      </c>
      <c r="P255" s="344"/>
      <c r="Q255" s="344"/>
      <c r="R255" s="344"/>
      <c r="S255" s="344"/>
      <c r="T255" s="344"/>
      <c r="U255" s="344"/>
      <c r="V255" s="344"/>
    </row>
    <row r="256" spans="1:22" s="313" customFormat="1" ht="18" hidden="1" customHeight="1" x14ac:dyDescent="0.35">
      <c r="A256" s="435"/>
      <c r="B256" s="346" t="s">
        <v>775</v>
      </c>
      <c r="C256" s="347" t="s">
        <v>674</v>
      </c>
      <c r="D256" s="347"/>
      <c r="E256" s="348">
        <v>0</v>
      </c>
      <c r="P256" s="344"/>
      <c r="Q256" s="344"/>
      <c r="R256" s="344"/>
      <c r="S256" s="344"/>
      <c r="T256" s="344"/>
      <c r="U256" s="344"/>
      <c r="V256" s="344"/>
    </row>
    <row r="257" spans="1:22" s="313" customFormat="1" ht="18" hidden="1" customHeight="1" x14ac:dyDescent="0.35">
      <c r="A257" s="435"/>
      <c r="B257" s="346" t="s">
        <v>776</v>
      </c>
      <c r="C257" s="347" t="s">
        <v>674</v>
      </c>
      <c r="D257" s="347"/>
      <c r="E257" s="348">
        <v>0</v>
      </c>
      <c r="P257" s="344"/>
      <c r="Q257" s="344"/>
      <c r="R257" s="344"/>
      <c r="S257" s="344"/>
      <c r="T257" s="344"/>
      <c r="U257" s="344"/>
      <c r="V257" s="344"/>
    </row>
    <row r="258" spans="1:22" s="313" customFormat="1" ht="18" hidden="1" customHeight="1" x14ac:dyDescent="0.35">
      <c r="A258" s="435"/>
      <c r="B258" s="349" t="s">
        <v>683</v>
      </c>
      <c r="C258" s="347" t="s">
        <v>674</v>
      </c>
      <c r="D258" s="347"/>
      <c r="E258" s="348">
        <v>0</v>
      </c>
      <c r="P258" s="344"/>
      <c r="Q258" s="344"/>
      <c r="R258" s="344"/>
      <c r="S258" s="344"/>
      <c r="T258" s="344"/>
      <c r="U258" s="344"/>
      <c r="V258" s="344"/>
    </row>
    <row r="259" spans="1:22" s="313" customFormat="1" ht="18" hidden="1" customHeight="1" x14ac:dyDescent="0.35">
      <c r="A259" s="435"/>
      <c r="B259" s="370" t="s">
        <v>777</v>
      </c>
      <c r="C259" s="371"/>
      <c r="D259" s="372"/>
      <c r="E259" s="364"/>
      <c r="P259" s="344"/>
      <c r="Q259" s="344"/>
      <c r="R259" s="344"/>
      <c r="S259" s="344"/>
      <c r="T259" s="344"/>
      <c r="U259" s="344"/>
      <c r="V259" s="344"/>
    </row>
    <row r="260" spans="1:22" s="313" customFormat="1" ht="18" hidden="1" customHeight="1" x14ac:dyDescent="0.35">
      <c r="A260" s="435"/>
      <c r="B260" s="346" t="s">
        <v>778</v>
      </c>
      <c r="C260" s="347" t="s">
        <v>674</v>
      </c>
      <c r="D260" s="347"/>
      <c r="E260" s="348">
        <v>0</v>
      </c>
      <c r="P260" s="344"/>
      <c r="Q260" s="344"/>
      <c r="R260" s="344"/>
      <c r="S260" s="344"/>
      <c r="T260" s="344"/>
      <c r="U260" s="344"/>
      <c r="V260" s="344"/>
    </row>
    <row r="261" spans="1:22" s="313" customFormat="1" ht="18" hidden="1" customHeight="1" x14ac:dyDescent="0.35">
      <c r="A261" s="435"/>
      <c r="B261" s="346" t="s">
        <v>779</v>
      </c>
      <c r="C261" s="347" t="s">
        <v>674</v>
      </c>
      <c r="D261" s="347"/>
      <c r="E261" s="348">
        <v>0</v>
      </c>
      <c r="P261" s="344"/>
      <c r="Q261" s="344"/>
      <c r="R261" s="344"/>
      <c r="S261" s="344"/>
      <c r="T261" s="344"/>
      <c r="U261" s="344"/>
      <c r="V261" s="344"/>
    </row>
    <row r="262" spans="1:22" s="313" customFormat="1" ht="18" hidden="1" customHeight="1" x14ac:dyDescent="0.35">
      <c r="A262" s="435"/>
      <c r="B262" s="346" t="s">
        <v>780</v>
      </c>
      <c r="C262" s="347" t="s">
        <v>674</v>
      </c>
      <c r="D262" s="347"/>
      <c r="E262" s="348">
        <v>0</v>
      </c>
      <c r="P262" s="344"/>
      <c r="Q262" s="344"/>
      <c r="R262" s="344"/>
      <c r="S262" s="344"/>
      <c r="T262" s="344"/>
      <c r="U262" s="344"/>
      <c r="V262" s="344"/>
    </row>
    <row r="263" spans="1:22" s="313" customFormat="1" ht="18" hidden="1" customHeight="1" x14ac:dyDescent="0.35">
      <c r="A263" s="435"/>
      <c r="B263" s="346" t="s">
        <v>772</v>
      </c>
      <c r="C263" s="347" t="s">
        <v>674</v>
      </c>
      <c r="D263" s="347"/>
      <c r="E263" s="348">
        <v>0</v>
      </c>
      <c r="P263" s="344"/>
      <c r="Q263" s="344"/>
      <c r="R263" s="344"/>
      <c r="S263" s="344"/>
      <c r="T263" s="344"/>
      <c r="U263" s="344"/>
      <c r="V263" s="344"/>
    </row>
    <row r="264" spans="1:22" s="313" customFormat="1" ht="18" hidden="1" customHeight="1" x14ac:dyDescent="0.35">
      <c r="A264" s="435"/>
      <c r="B264" s="346" t="s">
        <v>773</v>
      </c>
      <c r="C264" s="347" t="s">
        <v>674</v>
      </c>
      <c r="D264" s="347"/>
      <c r="E264" s="348">
        <v>0</v>
      </c>
      <c r="P264" s="344"/>
      <c r="Q264" s="344"/>
      <c r="R264" s="344"/>
      <c r="S264" s="344"/>
      <c r="T264" s="344"/>
      <c r="U264" s="344"/>
      <c r="V264" s="344"/>
    </row>
    <row r="265" spans="1:22" s="313" customFormat="1" ht="18" hidden="1" customHeight="1" thickBot="1" x14ac:dyDescent="0.4">
      <c r="A265" s="435"/>
      <c r="B265" s="349" t="s">
        <v>683</v>
      </c>
      <c r="C265" s="347" t="s">
        <v>674</v>
      </c>
      <c r="D265" s="347"/>
      <c r="E265" s="348">
        <v>0</v>
      </c>
      <c r="P265" s="344"/>
      <c r="Q265" s="344"/>
      <c r="R265" s="344"/>
      <c r="S265" s="344"/>
      <c r="T265" s="344"/>
      <c r="U265" s="344"/>
      <c r="V265" s="344"/>
    </row>
    <row r="266" spans="1:22" s="313" customFormat="1" ht="18" hidden="1" customHeight="1" thickBot="1" x14ac:dyDescent="0.4">
      <c r="A266" s="350" t="s">
        <v>684</v>
      </c>
      <c r="B266" s="365"/>
      <c r="C266" s="350"/>
      <c r="D266" s="352" t="s">
        <v>704</v>
      </c>
      <c r="E266" s="353">
        <f>SUM(E251:E265)</f>
        <v>0</v>
      </c>
      <c r="P266" s="344"/>
      <c r="Q266" s="344"/>
      <c r="R266" s="344"/>
      <c r="S266" s="344"/>
      <c r="T266" s="344"/>
      <c r="U266" s="344"/>
      <c r="V266" s="344"/>
    </row>
    <row r="267" spans="1:22" s="313" customFormat="1" ht="18" hidden="1" customHeight="1" x14ac:dyDescent="0.35">
      <c r="A267" s="435" t="s">
        <v>705</v>
      </c>
      <c r="B267" s="354" t="s">
        <v>707</v>
      </c>
      <c r="C267" s="355"/>
      <c r="D267" s="355"/>
      <c r="E267" s="348">
        <v>0</v>
      </c>
      <c r="P267" s="344"/>
      <c r="Q267" s="344"/>
      <c r="R267" s="344"/>
      <c r="S267" s="344"/>
      <c r="T267" s="344"/>
      <c r="U267" s="344"/>
      <c r="V267" s="344"/>
    </row>
    <row r="268" spans="1:22" s="313" customFormat="1" ht="18" hidden="1" customHeight="1" x14ac:dyDescent="0.35">
      <c r="A268" s="435"/>
      <c r="B268" s="346" t="s">
        <v>732</v>
      </c>
      <c r="C268" s="355"/>
      <c r="D268" s="355"/>
      <c r="E268" s="348">
        <v>0</v>
      </c>
      <c r="P268" s="344"/>
      <c r="Q268" s="344"/>
      <c r="R268" s="344"/>
      <c r="S268" s="344"/>
      <c r="T268" s="344"/>
      <c r="U268" s="344"/>
      <c r="V268" s="344"/>
    </row>
    <row r="269" spans="1:22" s="313" customFormat="1" ht="18" hidden="1" customHeight="1" x14ac:dyDescent="0.35">
      <c r="A269" s="435"/>
      <c r="B269" s="370" t="s">
        <v>781</v>
      </c>
      <c r="C269" s="371"/>
      <c r="D269" s="372"/>
      <c r="E269" s="364"/>
      <c r="P269" s="344"/>
      <c r="Q269" s="344"/>
      <c r="R269" s="344"/>
      <c r="S269" s="344"/>
      <c r="T269" s="344"/>
      <c r="U269" s="344"/>
      <c r="V269" s="344"/>
    </row>
    <row r="270" spans="1:22" s="313" customFormat="1" ht="18" hidden="1" customHeight="1" x14ac:dyDescent="0.35">
      <c r="A270" s="435"/>
      <c r="B270" s="346" t="s">
        <v>782</v>
      </c>
      <c r="C270" s="355"/>
      <c r="D270" s="355"/>
      <c r="E270" s="348">
        <v>0</v>
      </c>
      <c r="P270" s="344"/>
      <c r="Q270" s="344"/>
      <c r="R270" s="344"/>
      <c r="S270" s="344"/>
      <c r="T270" s="344"/>
      <c r="U270" s="344"/>
      <c r="V270" s="344"/>
    </row>
    <row r="271" spans="1:22" s="313" customFormat="1" ht="18" hidden="1" customHeight="1" x14ac:dyDescent="0.35">
      <c r="A271" s="435"/>
      <c r="B271" s="346" t="s">
        <v>783</v>
      </c>
      <c r="C271" s="355"/>
      <c r="D271" s="355"/>
      <c r="E271" s="348">
        <v>0</v>
      </c>
      <c r="P271" s="344"/>
      <c r="Q271" s="344"/>
      <c r="R271" s="344"/>
      <c r="S271" s="344"/>
      <c r="T271" s="344"/>
      <c r="U271" s="344"/>
      <c r="V271" s="344"/>
    </row>
    <row r="272" spans="1:22" s="313" customFormat="1" ht="18" hidden="1" customHeight="1" thickBot="1" x14ac:dyDescent="0.4">
      <c r="A272" s="435"/>
      <c r="B272" s="349" t="s">
        <v>683</v>
      </c>
      <c r="C272" s="355"/>
      <c r="D272" s="355"/>
      <c r="E272" s="348">
        <v>0</v>
      </c>
      <c r="P272" s="344"/>
      <c r="Q272" s="344"/>
      <c r="R272" s="344"/>
      <c r="S272" s="344"/>
      <c r="T272" s="344"/>
      <c r="U272" s="344"/>
      <c r="V272" s="344"/>
    </row>
    <row r="273" spans="1:22" s="313" customFormat="1" ht="18" hidden="1" customHeight="1" thickBot="1" x14ac:dyDescent="0.4">
      <c r="A273" s="350" t="s">
        <v>684</v>
      </c>
      <c r="B273" s="365"/>
      <c r="C273" s="350"/>
      <c r="D273" s="352" t="s">
        <v>733</v>
      </c>
      <c r="E273" s="353">
        <f>SUM(E267:E272)</f>
        <v>0</v>
      </c>
      <c r="P273" s="344"/>
      <c r="Q273" s="344"/>
      <c r="R273" s="344"/>
      <c r="S273" s="344"/>
      <c r="T273" s="344"/>
      <c r="U273" s="344"/>
      <c r="V273" s="344"/>
    </row>
    <row r="274" spans="1:22" s="313" customFormat="1" ht="26" hidden="1" x14ac:dyDescent="0.35">
      <c r="A274" s="345" t="s">
        <v>709</v>
      </c>
      <c r="B274" s="346" t="s">
        <v>683</v>
      </c>
      <c r="C274" s="355"/>
      <c r="D274" s="355"/>
      <c r="E274" s="348">
        <v>0</v>
      </c>
      <c r="P274" s="344"/>
      <c r="Q274" s="344"/>
      <c r="R274" s="344"/>
      <c r="S274" s="344"/>
      <c r="T274" s="344"/>
      <c r="U274" s="344"/>
      <c r="V274" s="344"/>
    </row>
    <row r="275" spans="1:22" s="313" customFormat="1" ht="18" hidden="1" customHeight="1" thickBot="1" x14ac:dyDescent="0.4">
      <c r="A275" s="350" t="s">
        <v>684</v>
      </c>
      <c r="B275" s="350"/>
      <c r="C275" s="350"/>
      <c r="D275" s="352" t="s">
        <v>710</v>
      </c>
      <c r="E275" s="353">
        <f>SUM(E274:E274)</f>
        <v>0</v>
      </c>
      <c r="P275" s="344"/>
      <c r="Q275" s="344"/>
      <c r="R275" s="344"/>
      <c r="S275" s="344"/>
      <c r="T275" s="344"/>
      <c r="U275" s="344"/>
      <c r="V275" s="344"/>
    </row>
    <row r="276" spans="1:22" ht="18" hidden="1" customHeight="1" x14ac:dyDescent="0.35">
      <c r="A276" s="341"/>
      <c r="B276" s="356"/>
      <c r="C276" s="356"/>
      <c r="D276" s="356"/>
      <c r="E276" s="356"/>
      <c r="F276" s="344"/>
    </row>
    <row r="277" spans="1:22" s="313" customFormat="1" ht="32.15" hidden="1" customHeight="1" x14ac:dyDescent="0.35">
      <c r="A277" s="434" t="s">
        <v>711</v>
      </c>
      <c r="B277" s="434"/>
      <c r="C277" s="434"/>
      <c r="D277" s="434"/>
      <c r="E277" s="434"/>
    </row>
    <row r="278" spans="1:22" ht="65" hidden="1" x14ac:dyDescent="0.35">
      <c r="A278" s="341"/>
      <c r="B278" s="342" t="s">
        <v>677</v>
      </c>
      <c r="C278" s="342" t="s">
        <v>712</v>
      </c>
      <c r="D278" s="342" t="s">
        <v>713</v>
      </c>
      <c r="E278" s="342" t="s">
        <v>714</v>
      </c>
      <c r="G278" s="357"/>
      <c r="P278" s="313"/>
      <c r="Q278" s="313"/>
      <c r="R278" s="313"/>
      <c r="S278" s="313"/>
      <c r="T278" s="313"/>
      <c r="U278" s="313"/>
    </row>
    <row r="279" spans="1:22" ht="18" hidden="1" customHeight="1" x14ac:dyDescent="0.35">
      <c r="A279" s="435" t="s">
        <v>715</v>
      </c>
      <c r="B279" s="358" t="s">
        <v>716</v>
      </c>
      <c r="C279" s="347"/>
      <c r="D279" s="348">
        <v>0</v>
      </c>
      <c r="E279" s="348">
        <v>0</v>
      </c>
      <c r="G279" s="357"/>
      <c r="P279" s="313"/>
      <c r="Q279" s="313"/>
      <c r="R279" s="313"/>
      <c r="S279" s="313"/>
      <c r="T279" s="313"/>
      <c r="U279" s="313"/>
    </row>
    <row r="280" spans="1:22" ht="18" hidden="1" customHeight="1" x14ac:dyDescent="0.35">
      <c r="A280" s="435"/>
      <c r="B280" s="358" t="s">
        <v>717</v>
      </c>
      <c r="C280" s="347"/>
      <c r="D280" s="348">
        <v>0</v>
      </c>
      <c r="E280" s="348">
        <v>0</v>
      </c>
      <c r="G280" s="357"/>
      <c r="P280" s="313"/>
      <c r="Q280" s="313"/>
      <c r="R280" s="313"/>
      <c r="S280" s="313"/>
      <c r="T280" s="313"/>
      <c r="U280" s="313"/>
    </row>
    <row r="281" spans="1:22" ht="18" hidden="1" customHeight="1" x14ac:dyDescent="0.35">
      <c r="A281" s="435"/>
      <c r="B281" s="358" t="s">
        <v>718</v>
      </c>
      <c r="C281" s="347"/>
      <c r="D281" s="348">
        <v>0</v>
      </c>
      <c r="E281" s="348">
        <v>0</v>
      </c>
      <c r="G281" s="357"/>
      <c r="P281" s="313"/>
      <c r="Q281" s="313"/>
      <c r="R281" s="313"/>
      <c r="S281" s="313"/>
      <c r="T281" s="313"/>
      <c r="U281" s="313"/>
    </row>
    <row r="282" spans="1:22" ht="18" hidden="1" customHeight="1" x14ac:dyDescent="0.35">
      <c r="A282" s="435"/>
      <c r="B282" s="359" t="s">
        <v>719</v>
      </c>
      <c r="C282" s="347"/>
      <c r="D282" s="348">
        <v>0</v>
      </c>
      <c r="E282" s="348">
        <v>0</v>
      </c>
      <c r="G282" s="357"/>
      <c r="P282" s="313"/>
      <c r="Q282" s="313"/>
      <c r="R282" s="313"/>
      <c r="S282" s="313"/>
      <c r="T282" s="313"/>
      <c r="U282" s="313"/>
    </row>
    <row r="283" spans="1:22" ht="18" hidden="1" customHeight="1" thickBot="1" x14ac:dyDescent="0.4">
      <c r="A283" s="435"/>
      <c r="B283" s="360" t="s">
        <v>683</v>
      </c>
      <c r="C283" s="347"/>
      <c r="D283" s="348">
        <v>0</v>
      </c>
      <c r="E283" s="348">
        <v>0</v>
      </c>
      <c r="G283" s="357"/>
      <c r="P283" s="313"/>
      <c r="Q283" s="313"/>
      <c r="R283" s="313"/>
      <c r="S283" s="313"/>
      <c r="T283" s="313"/>
      <c r="U283" s="313"/>
    </row>
    <row r="284" spans="1:22" ht="18" hidden="1" customHeight="1" thickBot="1" x14ac:dyDescent="0.4">
      <c r="A284" s="350" t="s">
        <v>684</v>
      </c>
      <c r="B284" s="350"/>
      <c r="C284" s="350"/>
      <c r="D284" s="352" t="s">
        <v>720</v>
      </c>
      <c r="E284" s="353">
        <f>SUM(E279:E283)</f>
        <v>0</v>
      </c>
      <c r="F284" s="361"/>
      <c r="G284" s="344"/>
      <c r="P284" s="313"/>
      <c r="Q284" s="313"/>
      <c r="R284" s="313"/>
      <c r="S284" s="313"/>
      <c r="T284" s="313"/>
      <c r="U284" s="313"/>
    </row>
    <row r="285" spans="1:22" s="315" customFormat="1" ht="35.15" hidden="1" customHeight="1" thickBot="1" x14ac:dyDescent="0.4">
      <c r="A285" s="362"/>
      <c r="B285" s="436" t="s">
        <v>721</v>
      </c>
      <c r="C285" s="436"/>
      <c r="D285" s="436"/>
      <c r="E285" s="436"/>
    </row>
    <row r="286" spans="1:22" s="315" customFormat="1" ht="14.5" hidden="1" thickBot="1" x14ac:dyDescent="0.4">
      <c r="A286" s="350" t="s">
        <v>684</v>
      </c>
      <c r="B286" s="350"/>
      <c r="C286" s="350"/>
      <c r="D286" s="352" t="s">
        <v>722</v>
      </c>
      <c r="E286" s="353">
        <v>0</v>
      </c>
    </row>
    <row r="287" spans="1:22" ht="30" hidden="1" customHeight="1" x14ac:dyDescent="0.35">
      <c r="A287" s="341"/>
      <c r="B287" s="313"/>
      <c r="C287" s="313"/>
      <c r="D287" s="313"/>
      <c r="E287" s="313"/>
      <c r="F287" s="366" t="s">
        <v>734</v>
      </c>
    </row>
    <row r="288" spans="1:22" s="313" customFormat="1" ht="28" hidden="1" customHeight="1" x14ac:dyDescent="0.35">
      <c r="A288" s="442" t="s">
        <v>667</v>
      </c>
      <c r="B288" s="442"/>
      <c r="C288" s="442"/>
      <c r="D288" s="442"/>
      <c r="E288" s="442"/>
    </row>
    <row r="289" spans="1:22" s="313" customFormat="1" ht="24" hidden="1" customHeight="1" x14ac:dyDescent="0.35">
      <c r="A289" s="434" t="s">
        <v>676</v>
      </c>
      <c r="B289" s="434"/>
      <c r="C289" s="434"/>
      <c r="D289" s="434"/>
      <c r="E289" s="434"/>
    </row>
    <row r="290" spans="1:22" ht="26" hidden="1" x14ac:dyDescent="0.35">
      <c r="A290" s="341"/>
      <c r="B290" s="342" t="s">
        <v>677</v>
      </c>
      <c r="C290" s="342" t="s">
        <v>678</v>
      </c>
      <c r="D290" s="342" t="s">
        <v>679</v>
      </c>
      <c r="E290" s="343" t="s">
        <v>680</v>
      </c>
    </row>
    <row r="291" spans="1:22" ht="18" hidden="1" customHeight="1" x14ac:dyDescent="0.35">
      <c r="A291" s="435" t="s">
        <v>681</v>
      </c>
      <c r="B291" s="346" t="s">
        <v>682</v>
      </c>
      <c r="C291" s="347" t="s">
        <v>674</v>
      </c>
      <c r="D291" s="347"/>
      <c r="E291" s="348">
        <v>0</v>
      </c>
    </row>
    <row r="292" spans="1:22" s="313" customFormat="1" ht="18" hidden="1" customHeight="1" thickBot="1" x14ac:dyDescent="0.4">
      <c r="A292" s="435"/>
      <c r="B292" s="349" t="s">
        <v>683</v>
      </c>
      <c r="C292" s="347" t="s">
        <v>674</v>
      </c>
      <c r="D292" s="347"/>
      <c r="E292" s="348">
        <v>0</v>
      </c>
      <c r="P292" s="344"/>
      <c r="Q292" s="344"/>
      <c r="R292" s="344"/>
      <c r="S292" s="344"/>
      <c r="T292" s="344"/>
      <c r="U292" s="344"/>
      <c r="V292" s="344"/>
    </row>
    <row r="293" spans="1:22" s="313" customFormat="1" ht="18" hidden="1" customHeight="1" thickBot="1" x14ac:dyDescent="0.4">
      <c r="A293" s="350" t="s">
        <v>684</v>
      </c>
      <c r="B293" s="365"/>
      <c r="C293" s="350"/>
      <c r="D293" s="352" t="s">
        <v>685</v>
      </c>
      <c r="E293" s="353">
        <f>SUM(E291:E292)</f>
        <v>0</v>
      </c>
      <c r="P293" s="344"/>
      <c r="Q293" s="344"/>
      <c r="R293" s="344"/>
      <c r="S293" s="344"/>
      <c r="T293" s="344"/>
      <c r="U293" s="344"/>
      <c r="V293" s="344"/>
    </row>
    <row r="294" spans="1:22" s="313" customFormat="1" ht="18" hidden="1" customHeight="1" x14ac:dyDescent="0.35">
      <c r="A294" s="435" t="s">
        <v>686</v>
      </c>
      <c r="B294" s="354" t="s">
        <v>784</v>
      </c>
      <c r="C294" s="347" t="s">
        <v>674</v>
      </c>
      <c r="D294" s="347"/>
      <c r="E294" s="348">
        <v>0</v>
      </c>
      <c r="P294" s="344"/>
      <c r="Q294" s="344"/>
      <c r="R294" s="344"/>
      <c r="S294" s="344"/>
      <c r="T294" s="344"/>
      <c r="U294" s="344"/>
      <c r="V294" s="344"/>
    </row>
    <row r="295" spans="1:22" s="313" customFormat="1" ht="18" hidden="1" customHeight="1" x14ac:dyDescent="0.35">
      <c r="A295" s="435"/>
      <c r="B295" s="346" t="s">
        <v>689</v>
      </c>
      <c r="C295" s="347" t="s">
        <v>674</v>
      </c>
      <c r="D295" s="347"/>
      <c r="E295" s="348">
        <v>0</v>
      </c>
      <c r="P295" s="344"/>
      <c r="Q295" s="344"/>
      <c r="R295" s="344"/>
      <c r="S295" s="344"/>
      <c r="T295" s="344"/>
      <c r="U295" s="344"/>
      <c r="V295" s="344"/>
    </row>
    <row r="296" spans="1:22" s="313" customFormat="1" ht="18" hidden="1" customHeight="1" thickBot="1" x14ac:dyDescent="0.4">
      <c r="A296" s="435"/>
      <c r="B296" s="349" t="s">
        <v>683</v>
      </c>
      <c r="C296" s="347" t="s">
        <v>674</v>
      </c>
      <c r="D296" s="347"/>
      <c r="E296" s="348">
        <v>0</v>
      </c>
      <c r="P296" s="344"/>
      <c r="Q296" s="344"/>
      <c r="R296" s="344"/>
      <c r="S296" s="344"/>
      <c r="T296" s="344"/>
      <c r="U296" s="344"/>
      <c r="V296" s="344"/>
    </row>
    <row r="297" spans="1:22" s="313" customFormat="1" ht="18" hidden="1" customHeight="1" thickBot="1" x14ac:dyDescent="0.4">
      <c r="A297" s="350" t="s">
        <v>684</v>
      </c>
      <c r="B297" s="365"/>
      <c r="C297" s="350"/>
      <c r="D297" s="352" t="s">
        <v>690</v>
      </c>
      <c r="E297" s="353">
        <f>SUM(E294:E296)</f>
        <v>0</v>
      </c>
      <c r="P297" s="344"/>
      <c r="Q297" s="344"/>
      <c r="R297" s="344"/>
      <c r="S297" s="344"/>
      <c r="T297" s="344"/>
      <c r="U297" s="344"/>
      <c r="V297" s="344"/>
    </row>
    <row r="298" spans="1:22" s="313" customFormat="1" ht="18" hidden="1" customHeight="1" x14ac:dyDescent="0.35">
      <c r="A298" s="435" t="s">
        <v>691</v>
      </c>
      <c r="B298" s="354" t="s">
        <v>785</v>
      </c>
      <c r="C298" s="347" t="s">
        <v>674</v>
      </c>
      <c r="D298" s="347"/>
      <c r="E298" s="348">
        <v>0</v>
      </c>
      <c r="P298" s="344"/>
      <c r="Q298" s="344"/>
      <c r="R298" s="344"/>
      <c r="S298" s="344"/>
      <c r="T298" s="344"/>
      <c r="U298" s="344"/>
      <c r="V298" s="344"/>
    </row>
    <row r="299" spans="1:22" s="313" customFormat="1" ht="18" hidden="1" customHeight="1" x14ac:dyDescent="0.35">
      <c r="A299" s="435"/>
      <c r="B299" s="354" t="s">
        <v>786</v>
      </c>
      <c r="C299" s="347" t="s">
        <v>674</v>
      </c>
      <c r="D299" s="347"/>
      <c r="E299" s="348">
        <v>0</v>
      </c>
      <c r="P299" s="344"/>
      <c r="Q299" s="344"/>
      <c r="R299" s="344"/>
      <c r="S299" s="344"/>
      <c r="T299" s="344"/>
      <c r="U299" s="344"/>
      <c r="V299" s="344"/>
    </row>
    <row r="300" spans="1:22" s="313" customFormat="1" ht="25" hidden="1" x14ac:dyDescent="0.35">
      <c r="A300" s="435"/>
      <c r="B300" s="358" t="s">
        <v>787</v>
      </c>
      <c r="C300" s="347" t="s">
        <v>674</v>
      </c>
      <c r="D300" s="347"/>
      <c r="E300" s="348">
        <v>0</v>
      </c>
      <c r="P300" s="344"/>
      <c r="Q300" s="344"/>
      <c r="R300" s="344"/>
      <c r="S300" s="344"/>
      <c r="T300" s="344"/>
      <c r="U300" s="344"/>
      <c r="V300" s="344"/>
    </row>
    <row r="301" spans="1:22" s="313" customFormat="1" ht="18" hidden="1" customHeight="1" x14ac:dyDescent="0.35">
      <c r="A301" s="435"/>
      <c r="B301" s="346" t="s">
        <v>788</v>
      </c>
      <c r="C301" s="347" t="s">
        <v>674</v>
      </c>
      <c r="D301" s="347"/>
      <c r="E301" s="348">
        <v>0</v>
      </c>
      <c r="P301" s="344"/>
      <c r="Q301" s="344"/>
      <c r="R301" s="344"/>
      <c r="S301" s="344"/>
      <c r="T301" s="344"/>
      <c r="U301" s="344"/>
      <c r="V301" s="344"/>
    </row>
    <row r="302" spans="1:22" s="313" customFormat="1" ht="18" hidden="1" customHeight="1" x14ac:dyDescent="0.35">
      <c r="A302" s="435"/>
      <c r="B302" s="346" t="s">
        <v>789</v>
      </c>
      <c r="C302" s="347" t="s">
        <v>674</v>
      </c>
      <c r="D302" s="347"/>
      <c r="E302" s="348">
        <v>0</v>
      </c>
      <c r="P302" s="344"/>
      <c r="Q302" s="344"/>
      <c r="R302" s="344"/>
      <c r="S302" s="344"/>
      <c r="T302" s="344"/>
      <c r="U302" s="344"/>
      <c r="V302" s="344"/>
    </row>
    <row r="303" spans="1:22" s="313" customFormat="1" ht="18" hidden="1" customHeight="1" x14ac:dyDescent="0.35">
      <c r="A303" s="435"/>
      <c r="B303" s="354" t="s">
        <v>790</v>
      </c>
      <c r="C303" s="347" t="s">
        <v>674</v>
      </c>
      <c r="D303" s="347"/>
      <c r="E303" s="348">
        <v>0</v>
      </c>
      <c r="P303" s="344"/>
      <c r="Q303" s="344"/>
      <c r="R303" s="344"/>
      <c r="S303" s="344"/>
      <c r="T303" s="344"/>
      <c r="U303" s="344"/>
      <c r="V303" s="344"/>
    </row>
    <row r="304" spans="1:22" s="313" customFormat="1" ht="18" hidden="1" customHeight="1" x14ac:dyDescent="0.35">
      <c r="A304" s="435"/>
      <c r="B304" s="346" t="s">
        <v>791</v>
      </c>
      <c r="C304" s="347" t="s">
        <v>674</v>
      </c>
      <c r="D304" s="347"/>
      <c r="E304" s="348">
        <v>0</v>
      </c>
      <c r="P304" s="344"/>
      <c r="Q304" s="344"/>
      <c r="R304" s="344"/>
      <c r="S304" s="344"/>
      <c r="T304" s="344"/>
      <c r="U304" s="344"/>
      <c r="V304" s="344"/>
    </row>
    <row r="305" spans="1:22" s="313" customFormat="1" ht="25" hidden="1" x14ac:dyDescent="0.35">
      <c r="A305" s="435"/>
      <c r="B305" s="358" t="s">
        <v>792</v>
      </c>
      <c r="C305" s="347" t="s">
        <v>674</v>
      </c>
      <c r="D305" s="347"/>
      <c r="E305" s="348">
        <v>0</v>
      </c>
      <c r="P305" s="344"/>
      <c r="Q305" s="344"/>
      <c r="R305" s="344"/>
      <c r="S305" s="344"/>
      <c r="T305" s="344"/>
      <c r="U305" s="344"/>
      <c r="V305" s="344"/>
    </row>
    <row r="306" spans="1:22" s="313" customFormat="1" ht="18" hidden="1" customHeight="1" thickBot="1" x14ac:dyDescent="0.4">
      <c r="A306" s="435"/>
      <c r="B306" s="349" t="s">
        <v>683</v>
      </c>
      <c r="C306" s="347" t="s">
        <v>674</v>
      </c>
      <c r="D306" s="347"/>
      <c r="E306" s="348">
        <v>0</v>
      </c>
      <c r="P306" s="344"/>
      <c r="Q306" s="344"/>
      <c r="R306" s="344"/>
      <c r="S306" s="344"/>
      <c r="T306" s="344"/>
      <c r="U306" s="344"/>
      <c r="V306" s="344"/>
    </row>
    <row r="307" spans="1:22" s="313" customFormat="1" ht="18" hidden="1" customHeight="1" thickBot="1" x14ac:dyDescent="0.4">
      <c r="A307" s="350" t="s">
        <v>684</v>
      </c>
      <c r="B307" s="365"/>
      <c r="C307" s="350"/>
      <c r="D307" s="352" t="s">
        <v>704</v>
      </c>
      <c r="E307" s="353">
        <f>SUM(E298:E306)</f>
        <v>0</v>
      </c>
      <c r="P307" s="344"/>
      <c r="Q307" s="344"/>
      <c r="R307" s="344"/>
      <c r="S307" s="344"/>
      <c r="T307" s="344"/>
      <c r="U307" s="344"/>
      <c r="V307" s="344"/>
    </row>
    <row r="308" spans="1:22" s="313" customFormat="1" ht="18" hidden="1" customHeight="1" x14ac:dyDescent="0.35">
      <c r="A308" s="435" t="s">
        <v>705</v>
      </c>
      <c r="B308" s="354" t="s">
        <v>706</v>
      </c>
      <c r="C308" s="355"/>
      <c r="D308" s="355"/>
      <c r="E308" s="348">
        <v>0</v>
      </c>
      <c r="P308" s="344"/>
      <c r="Q308" s="344"/>
      <c r="R308" s="344"/>
      <c r="S308" s="344"/>
      <c r="T308" s="344"/>
      <c r="U308" s="344"/>
      <c r="V308" s="344"/>
    </row>
    <row r="309" spans="1:22" s="313" customFormat="1" ht="18" hidden="1" customHeight="1" x14ac:dyDescent="0.35">
      <c r="A309" s="435"/>
      <c r="B309" s="346" t="s">
        <v>707</v>
      </c>
      <c r="C309" s="355"/>
      <c r="D309" s="355"/>
      <c r="E309" s="348">
        <v>0</v>
      </c>
      <c r="P309" s="344"/>
      <c r="Q309" s="344"/>
      <c r="R309" s="344"/>
      <c r="S309" s="344"/>
      <c r="T309" s="344"/>
      <c r="U309" s="344"/>
      <c r="V309" s="344"/>
    </row>
    <row r="310" spans="1:22" s="313" customFormat="1" ht="18" hidden="1" customHeight="1" x14ac:dyDescent="0.35">
      <c r="A310" s="435"/>
      <c r="B310" s="346" t="s">
        <v>732</v>
      </c>
      <c r="C310" s="355"/>
      <c r="D310" s="355"/>
      <c r="E310" s="348">
        <v>0</v>
      </c>
      <c r="P310" s="344"/>
      <c r="Q310" s="344"/>
      <c r="R310" s="344"/>
      <c r="S310" s="344"/>
      <c r="T310" s="344"/>
      <c r="U310" s="344"/>
      <c r="V310" s="344"/>
    </row>
    <row r="311" spans="1:22" s="313" customFormat="1" ht="18" hidden="1" customHeight="1" thickBot="1" x14ac:dyDescent="0.4">
      <c r="A311" s="435"/>
      <c r="B311" s="349" t="s">
        <v>683</v>
      </c>
      <c r="C311" s="355"/>
      <c r="D311" s="355"/>
      <c r="E311" s="348">
        <v>0</v>
      </c>
      <c r="P311" s="344"/>
      <c r="Q311" s="344"/>
      <c r="R311" s="344"/>
      <c r="S311" s="344"/>
      <c r="T311" s="344"/>
      <c r="U311" s="344"/>
      <c r="V311" s="344"/>
    </row>
    <row r="312" spans="1:22" s="313" customFormat="1" ht="18" hidden="1" customHeight="1" thickBot="1" x14ac:dyDescent="0.4">
      <c r="A312" s="350" t="s">
        <v>684</v>
      </c>
      <c r="B312" s="365"/>
      <c r="C312" s="350"/>
      <c r="D312" s="352" t="s">
        <v>733</v>
      </c>
      <c r="E312" s="353">
        <f>SUM(E308:E311)</f>
        <v>0</v>
      </c>
      <c r="P312" s="344"/>
      <c r="Q312" s="344"/>
      <c r="R312" s="344"/>
      <c r="S312" s="344"/>
      <c r="T312" s="344"/>
      <c r="U312" s="344"/>
      <c r="V312" s="344"/>
    </row>
    <row r="313" spans="1:22" s="313" customFormat="1" ht="26" hidden="1" x14ac:dyDescent="0.35">
      <c r="A313" s="345" t="s">
        <v>709</v>
      </c>
      <c r="B313" s="346" t="s">
        <v>683</v>
      </c>
      <c r="C313" s="355"/>
      <c r="D313" s="355"/>
      <c r="E313" s="348">
        <v>0</v>
      </c>
      <c r="P313" s="344"/>
      <c r="Q313" s="344"/>
      <c r="R313" s="344"/>
      <c r="S313" s="344"/>
      <c r="T313" s="344"/>
      <c r="U313" s="344"/>
      <c r="V313" s="344"/>
    </row>
    <row r="314" spans="1:22" s="313" customFormat="1" ht="18" hidden="1" customHeight="1" thickBot="1" x14ac:dyDescent="0.4">
      <c r="A314" s="350" t="s">
        <v>684</v>
      </c>
      <c r="B314" s="350"/>
      <c r="C314" s="350"/>
      <c r="D314" s="352" t="s">
        <v>710</v>
      </c>
      <c r="E314" s="353">
        <f>SUM(E313:E313)</f>
        <v>0</v>
      </c>
      <c r="P314" s="344"/>
      <c r="Q314" s="344"/>
      <c r="R314" s="344"/>
      <c r="S314" s="344"/>
      <c r="T314" s="344"/>
      <c r="U314" s="344"/>
      <c r="V314" s="344"/>
    </row>
    <row r="315" spans="1:22" s="313" customFormat="1" ht="18" hidden="1" customHeight="1" x14ac:dyDescent="0.35">
      <c r="A315" s="373"/>
      <c r="B315" s="374"/>
      <c r="C315" s="373"/>
      <c r="D315" s="375"/>
      <c r="E315" s="376"/>
      <c r="P315" s="344"/>
      <c r="Q315" s="344"/>
      <c r="R315" s="344"/>
      <c r="S315" s="344"/>
      <c r="T315" s="344"/>
      <c r="U315" s="344"/>
      <c r="V315" s="344"/>
    </row>
    <row r="316" spans="1:22" s="313" customFormat="1" ht="30" hidden="1" customHeight="1" x14ac:dyDescent="0.35">
      <c r="A316" s="434" t="s">
        <v>711</v>
      </c>
      <c r="B316" s="434"/>
      <c r="C316" s="434"/>
      <c r="D316" s="434"/>
      <c r="E316" s="434"/>
    </row>
    <row r="317" spans="1:22" s="313" customFormat="1" ht="65" hidden="1" x14ac:dyDescent="0.35">
      <c r="A317" s="341"/>
      <c r="B317" s="342" t="s">
        <v>677</v>
      </c>
      <c r="C317" s="342" t="s">
        <v>712</v>
      </c>
      <c r="D317" s="342" t="s">
        <v>713</v>
      </c>
      <c r="E317" s="342" t="s">
        <v>714</v>
      </c>
      <c r="P317" s="344"/>
      <c r="Q317" s="344"/>
      <c r="R317" s="344"/>
      <c r="S317" s="344"/>
      <c r="T317" s="344"/>
      <c r="U317" s="344"/>
      <c r="V317" s="344"/>
    </row>
    <row r="318" spans="1:22" s="313" customFormat="1" ht="18" hidden="1" customHeight="1" x14ac:dyDescent="0.35">
      <c r="A318" s="435" t="s">
        <v>715</v>
      </c>
      <c r="B318" s="358" t="s">
        <v>716</v>
      </c>
      <c r="C318" s="347"/>
      <c r="D318" s="348">
        <v>0</v>
      </c>
      <c r="E318" s="348">
        <v>0</v>
      </c>
      <c r="P318" s="344"/>
      <c r="Q318" s="344"/>
      <c r="R318" s="344"/>
      <c r="S318" s="344"/>
      <c r="T318" s="344"/>
      <c r="U318" s="344"/>
      <c r="V318" s="344"/>
    </row>
    <row r="319" spans="1:22" s="313" customFormat="1" ht="18" hidden="1" customHeight="1" x14ac:dyDescent="0.35">
      <c r="A319" s="435"/>
      <c r="B319" s="358" t="s">
        <v>717</v>
      </c>
      <c r="C319" s="347"/>
      <c r="D319" s="348">
        <v>0</v>
      </c>
      <c r="E319" s="348">
        <v>0</v>
      </c>
      <c r="P319" s="344"/>
      <c r="Q319" s="344"/>
      <c r="R319" s="344"/>
      <c r="S319" s="344"/>
      <c r="T319" s="344"/>
      <c r="U319" s="344"/>
      <c r="V319" s="344"/>
    </row>
    <row r="320" spans="1:22" s="313" customFormat="1" ht="18" hidden="1" customHeight="1" x14ac:dyDescent="0.35">
      <c r="A320" s="435"/>
      <c r="B320" s="358" t="s">
        <v>718</v>
      </c>
      <c r="C320" s="347"/>
      <c r="D320" s="348">
        <v>0</v>
      </c>
      <c r="E320" s="348">
        <v>0</v>
      </c>
      <c r="P320" s="344"/>
      <c r="Q320" s="344"/>
      <c r="R320" s="344"/>
      <c r="S320" s="344"/>
      <c r="T320" s="344"/>
      <c r="U320" s="344"/>
      <c r="V320" s="344"/>
    </row>
    <row r="321" spans="1:22" s="313" customFormat="1" ht="18" hidden="1" customHeight="1" x14ac:dyDescent="0.35">
      <c r="A321" s="435"/>
      <c r="B321" s="359" t="s">
        <v>719</v>
      </c>
      <c r="C321" s="347"/>
      <c r="D321" s="348">
        <v>0</v>
      </c>
      <c r="E321" s="348">
        <v>0</v>
      </c>
      <c r="P321" s="344"/>
      <c r="Q321" s="344"/>
      <c r="R321" s="344"/>
      <c r="S321" s="344"/>
      <c r="T321" s="344"/>
      <c r="U321" s="344"/>
      <c r="V321" s="344"/>
    </row>
    <row r="322" spans="1:22" s="313" customFormat="1" ht="18" hidden="1" customHeight="1" thickBot="1" x14ac:dyDescent="0.4">
      <c r="A322" s="435"/>
      <c r="B322" s="360" t="s">
        <v>683</v>
      </c>
      <c r="C322" s="347"/>
      <c r="D322" s="348">
        <v>0</v>
      </c>
      <c r="E322" s="348">
        <v>0</v>
      </c>
      <c r="P322" s="344"/>
      <c r="Q322" s="344"/>
      <c r="R322" s="344"/>
      <c r="S322" s="344"/>
      <c r="T322" s="344"/>
      <c r="U322" s="344"/>
      <c r="V322" s="344"/>
    </row>
    <row r="323" spans="1:22" s="313" customFormat="1" ht="18" hidden="1" customHeight="1" thickBot="1" x14ac:dyDescent="0.4">
      <c r="A323" s="350" t="s">
        <v>684</v>
      </c>
      <c r="B323" s="377"/>
      <c r="C323" s="350"/>
      <c r="D323" s="352" t="s">
        <v>793</v>
      </c>
      <c r="E323" s="353">
        <f>SUM(E318:E322)</f>
        <v>0</v>
      </c>
      <c r="F323" s="361"/>
      <c r="P323" s="344"/>
      <c r="Q323" s="344"/>
      <c r="R323" s="344"/>
      <c r="S323" s="344"/>
      <c r="T323" s="344"/>
      <c r="U323" s="344"/>
      <c r="V323" s="344"/>
    </row>
    <row r="324" spans="1:22" s="313" customFormat="1" hidden="1" x14ac:dyDescent="0.35">
      <c r="A324" s="344"/>
      <c r="B324" s="341"/>
      <c r="C324" s="344"/>
      <c r="D324" s="344"/>
      <c r="E324" s="344"/>
      <c r="P324" s="344"/>
      <c r="Q324" s="344"/>
      <c r="R324" s="344"/>
      <c r="S324" s="344"/>
      <c r="T324" s="344"/>
      <c r="U324" s="344"/>
      <c r="V324" s="344"/>
    </row>
    <row r="325" spans="1:22" s="315" customFormat="1" ht="35.15" hidden="1" customHeight="1" thickBot="1" x14ac:dyDescent="0.4">
      <c r="A325" s="362"/>
      <c r="B325" s="436" t="s">
        <v>721</v>
      </c>
      <c r="C325" s="436"/>
      <c r="D325" s="436"/>
      <c r="E325" s="436"/>
    </row>
    <row r="326" spans="1:22" s="315" customFormat="1" ht="14.5" hidden="1" thickBot="1" x14ac:dyDescent="0.4">
      <c r="A326" s="350" t="s">
        <v>684</v>
      </c>
      <c r="B326" s="378"/>
      <c r="C326" s="350"/>
      <c r="D326" s="352" t="s">
        <v>794</v>
      </c>
      <c r="E326" s="353">
        <v>0</v>
      </c>
      <c r="F326" s="379"/>
    </row>
    <row r="327" spans="1:22" s="315" customFormat="1" ht="14.5" x14ac:dyDescent="0.35">
      <c r="B327" s="362"/>
      <c r="F327" s="366" t="s">
        <v>734</v>
      </c>
    </row>
    <row r="328" spans="1:22" s="12" customFormat="1" ht="23" x14ac:dyDescent="0.35">
      <c r="A328" s="437" t="s">
        <v>795</v>
      </c>
      <c r="B328" s="437"/>
      <c r="C328" s="437"/>
      <c r="D328" s="437"/>
      <c r="E328" s="437"/>
    </row>
    <row r="329" spans="1:22" s="12" customFormat="1" ht="14.5" x14ac:dyDescent="0.35"/>
    <row r="330" spans="1:22" s="12" customFormat="1" ht="30" customHeight="1" x14ac:dyDescent="0.35">
      <c r="A330" s="438" t="s">
        <v>796</v>
      </c>
      <c r="B330" s="438"/>
      <c r="C330" s="438"/>
      <c r="D330" s="438"/>
      <c r="E330" s="438"/>
    </row>
    <row r="331" spans="1:22" s="12" customFormat="1" ht="15" thickBot="1" x14ac:dyDescent="0.4">
      <c r="A331" s="326" t="s">
        <v>797</v>
      </c>
      <c r="B331" s="319"/>
      <c r="C331" s="319"/>
      <c r="D331" s="319"/>
      <c r="E331" s="319"/>
    </row>
    <row r="332" spans="1:22" s="12" customFormat="1" ht="28.5" thickBot="1" x14ac:dyDescent="0.4">
      <c r="A332" s="317"/>
      <c r="B332" s="317"/>
      <c r="C332" s="380" t="s">
        <v>798</v>
      </c>
      <c r="D332" s="381" t="s">
        <v>799</v>
      </c>
      <c r="E332" s="382" t="s">
        <v>800</v>
      </c>
    </row>
    <row r="333" spans="1:22" s="12" customFormat="1" ht="28" x14ac:dyDescent="0.35">
      <c r="A333" s="383" t="s">
        <v>159</v>
      </c>
      <c r="B333" s="384" t="s">
        <v>801</v>
      </c>
      <c r="C333" s="385" t="s">
        <v>802</v>
      </c>
      <c r="D333" s="386" t="s">
        <v>802</v>
      </c>
      <c r="E333" s="387" t="s">
        <v>802</v>
      </c>
    </row>
    <row r="334" spans="1:22" s="12" customFormat="1" ht="14.5" x14ac:dyDescent="0.35">
      <c r="A334" s="388" t="s">
        <v>803</v>
      </c>
      <c r="B334" s="389" t="s">
        <v>804</v>
      </c>
      <c r="C334" s="390"/>
      <c r="D334" s="391"/>
      <c r="E334" s="392"/>
    </row>
    <row r="335" spans="1:22" s="12" customFormat="1" ht="14.5" x14ac:dyDescent="0.35">
      <c r="A335" s="393"/>
      <c r="B335" s="394" t="s">
        <v>805</v>
      </c>
      <c r="C335" s="395"/>
      <c r="D335" s="396"/>
      <c r="E335" s="397"/>
    </row>
    <row r="336" spans="1:22" s="12" customFormat="1" ht="14.5" x14ac:dyDescent="0.35">
      <c r="A336" s="393"/>
      <c r="B336" s="394" t="s">
        <v>806</v>
      </c>
      <c r="C336" s="395"/>
      <c r="D336" s="396"/>
      <c r="E336" s="397"/>
    </row>
    <row r="337" spans="1:5" s="12" customFormat="1" ht="14.5" x14ac:dyDescent="0.35">
      <c r="A337" s="393"/>
      <c r="B337" s="398" t="s">
        <v>807</v>
      </c>
      <c r="C337" s="399"/>
      <c r="D337" s="400"/>
      <c r="E337" s="401"/>
    </row>
    <row r="338" spans="1:5" s="12" customFormat="1" ht="14.5" x14ac:dyDescent="0.35">
      <c r="A338" s="393"/>
      <c r="B338" s="315"/>
      <c r="C338" s="402"/>
      <c r="D338" s="402"/>
      <c r="E338" s="403"/>
    </row>
    <row r="339" spans="1:5" s="12" customFormat="1" ht="14.5" x14ac:dyDescent="0.35">
      <c r="A339" s="404" t="s">
        <v>808</v>
      </c>
      <c r="B339" s="389" t="s">
        <v>809</v>
      </c>
      <c r="C339" s="405">
        <f>MIN(70%*E325,IF(OR(B287=G267,B287=G266),8000,5000))</f>
        <v>0</v>
      </c>
      <c r="D339" s="406">
        <v>0</v>
      </c>
      <c r="E339" s="392"/>
    </row>
    <row r="340" spans="1:5" s="12" customFormat="1" ht="14.5" x14ac:dyDescent="0.35">
      <c r="A340" s="393"/>
      <c r="B340" s="389" t="s">
        <v>810</v>
      </c>
      <c r="C340" s="395"/>
      <c r="D340" s="396"/>
      <c r="E340" s="397"/>
    </row>
    <row r="341" spans="1:5" s="12" customFormat="1" ht="14.5" x14ac:dyDescent="0.35">
      <c r="A341" s="393"/>
      <c r="B341" s="389" t="s">
        <v>811</v>
      </c>
      <c r="C341" s="395"/>
      <c r="D341" s="396"/>
      <c r="E341" s="397"/>
    </row>
    <row r="342" spans="1:5" s="12" customFormat="1" ht="14.5" x14ac:dyDescent="0.35">
      <c r="A342" s="393"/>
      <c r="B342" s="389" t="s">
        <v>812</v>
      </c>
      <c r="C342" s="395"/>
      <c r="D342" s="396"/>
      <c r="E342" s="397"/>
    </row>
    <row r="343" spans="1:5" s="12" customFormat="1" ht="14.5" x14ac:dyDescent="0.35">
      <c r="A343" s="393"/>
      <c r="B343" s="398" t="s">
        <v>807</v>
      </c>
      <c r="C343" s="399"/>
      <c r="D343" s="400"/>
      <c r="E343" s="401"/>
    </row>
    <row r="344" spans="1:5" s="12" customFormat="1" ht="14.5" x14ac:dyDescent="0.35">
      <c r="A344" s="407"/>
      <c r="B344" s="408"/>
      <c r="C344" s="409"/>
      <c r="D344" s="409"/>
      <c r="E344" s="410"/>
    </row>
    <row r="345" spans="1:5" s="12" customFormat="1" ht="14.5" x14ac:dyDescent="0.35">
      <c r="A345" s="404" t="s">
        <v>813</v>
      </c>
      <c r="B345" s="411" t="s">
        <v>814</v>
      </c>
      <c r="C345" s="412"/>
      <c r="D345" s="413"/>
      <c r="E345" s="414"/>
    </row>
    <row r="346" spans="1:5" s="12" customFormat="1" ht="14.5" x14ac:dyDescent="0.35">
      <c r="A346" s="407"/>
      <c r="B346" s="408"/>
      <c r="C346" s="408"/>
      <c r="D346" s="408"/>
      <c r="E346" s="415"/>
    </row>
    <row r="347" spans="1:5" s="12" customFormat="1" ht="15" thickBot="1" x14ac:dyDescent="0.4">
      <c r="A347" s="416"/>
      <c r="B347" s="417"/>
      <c r="C347" s="418"/>
      <c r="D347" s="419" t="s">
        <v>800</v>
      </c>
      <c r="E347" s="420">
        <f>SUM(E334:E345)</f>
        <v>0</v>
      </c>
    </row>
    <row r="348" spans="1:5" s="12" customFormat="1" ht="14.5" x14ac:dyDescent="0.35">
      <c r="A348" s="421"/>
      <c r="B348" s="422"/>
      <c r="C348" s="423"/>
      <c r="D348" s="424"/>
      <c r="E348" s="423"/>
    </row>
    <row r="349" spans="1:5" s="12" customFormat="1" ht="33.65" customHeight="1" x14ac:dyDescent="0.35">
      <c r="A349" s="439" t="s">
        <v>815</v>
      </c>
      <c r="B349" s="440"/>
      <c r="C349" s="440"/>
      <c r="D349" s="440"/>
      <c r="E349" s="441"/>
    </row>
  </sheetData>
  <mergeCells count="78">
    <mergeCell ref="A13:E13"/>
    <mergeCell ref="B1:D1"/>
    <mergeCell ref="A2:E2"/>
    <mergeCell ref="A3:E3"/>
    <mergeCell ref="A4:E4"/>
    <mergeCell ref="C11:E11"/>
    <mergeCell ref="A65:E65"/>
    <mergeCell ref="A15:E15"/>
    <mergeCell ref="A18:E18"/>
    <mergeCell ref="A26:E26"/>
    <mergeCell ref="A28:E28"/>
    <mergeCell ref="A29:E29"/>
    <mergeCell ref="A33:E33"/>
    <mergeCell ref="A34:E34"/>
    <mergeCell ref="A36:A37"/>
    <mergeCell ref="A39:A42"/>
    <mergeCell ref="A44:A56"/>
    <mergeCell ref="A58:A60"/>
    <mergeCell ref="A115:E115"/>
    <mergeCell ref="A67:A71"/>
    <mergeCell ref="B73:E73"/>
    <mergeCell ref="A76:E76"/>
    <mergeCell ref="A77:E77"/>
    <mergeCell ref="A79:A80"/>
    <mergeCell ref="A82:A88"/>
    <mergeCell ref="A90:A94"/>
    <mergeCell ref="A96:A99"/>
    <mergeCell ref="A104:E104"/>
    <mergeCell ref="A106:A110"/>
    <mergeCell ref="B112:E112"/>
    <mergeCell ref="A155:A157"/>
    <mergeCell ref="A116:E116"/>
    <mergeCell ref="A118:A119"/>
    <mergeCell ref="A121:A122"/>
    <mergeCell ref="A124:A129"/>
    <mergeCell ref="A131:A133"/>
    <mergeCell ref="A138:E138"/>
    <mergeCell ref="A140:A144"/>
    <mergeCell ref="B146:E146"/>
    <mergeCell ref="A149:E149"/>
    <mergeCell ref="A150:E150"/>
    <mergeCell ref="A152:A153"/>
    <mergeCell ref="A221:A224"/>
    <mergeCell ref="A159:A181"/>
    <mergeCell ref="A183:A186"/>
    <mergeCell ref="A188:A190"/>
    <mergeCell ref="A193:E193"/>
    <mergeCell ref="A195:A199"/>
    <mergeCell ref="B201:E201"/>
    <mergeCell ref="A204:E204"/>
    <mergeCell ref="A205:E205"/>
    <mergeCell ref="A207:A208"/>
    <mergeCell ref="A210:A212"/>
    <mergeCell ref="A214:A219"/>
    <mergeCell ref="B285:E285"/>
    <mergeCell ref="A229:E229"/>
    <mergeCell ref="A231:A235"/>
    <mergeCell ref="B237:E237"/>
    <mergeCell ref="A241:E241"/>
    <mergeCell ref="A242:E242"/>
    <mergeCell ref="A244:A245"/>
    <mergeCell ref="A247:A249"/>
    <mergeCell ref="A251:A265"/>
    <mergeCell ref="A267:A272"/>
    <mergeCell ref="A277:E277"/>
    <mergeCell ref="A279:A283"/>
    <mergeCell ref="A349:E349"/>
    <mergeCell ref="A288:E288"/>
    <mergeCell ref="A289:E289"/>
    <mergeCell ref="A291:A292"/>
    <mergeCell ref="A294:A296"/>
    <mergeCell ref="A298:A306"/>
    <mergeCell ref="A308:A311"/>
    <mergeCell ref="A316:E316"/>
    <mergeCell ref="A318:A322"/>
    <mergeCell ref="B325:E325"/>
    <mergeCell ref="A328:E328"/>
    <mergeCell ref="A330:E330"/>
  </mergeCells>
  <dataValidations count="3">
    <dataValidation type="list" allowBlank="1" showInputMessage="1" showErrorMessage="1" sqref="C121:C122 C124:C129 C214:C219 C152:C153 C155:C157 C159:C181 C210:C212 C207:C208 C39:C42 C36:C37 C118:C119 C298:C306 C79:C80 C90:C94 C291:C292 C294:C296 C247:C249 C244:C245 C44:C56 C252:C258 C260:C265 C82:C88" xr:uid="{CCB9852C-BDD0-446F-A8D3-61B7A939E9DA}">
      <formula1>"Choisir une valeur,Acquisition neuf,Acquisition occasion,Crédit-bail, Location"</formula1>
    </dataValidation>
    <dataValidation type="list" allowBlank="1" showInputMessage="1" showErrorMessage="1" sqref="C30" xr:uid="{D544F6A0-229A-4B27-9F46-73BF283C4DAD}">
      <formula1>"Choisir une valeur,Assujetti,Assujetti partiel,Non assujetti"</formula1>
    </dataValidation>
    <dataValidation type="list" allowBlank="1" showInputMessage="1" showErrorMessage="1" sqref="D31:D32" xr:uid="{76ECE113-1DAB-431B-9AE7-EB66A1517B01}">
      <formula1>"Choisir une valeur,Assujetti à la TVA,Non assujetti à la TVA,Assujetti partiel à la TVA"</formula1>
    </dataValidation>
  </dataValidations>
  <hyperlinks>
    <hyperlink ref="B16" location="Bois_Biomasse_énergie" display="Bois Biomasse énergie" xr:uid="{06888EAC-5D2A-4B67-BDE0-4C70215EBB2F}"/>
    <hyperlink ref="B19" location="Géothermie_de_surface_et_PAC_associées" display="Géothermie de surface et PAC associées" xr:uid="{1625EC01-1BED-4644-B33D-A50FB317BCCB}"/>
    <hyperlink ref="B20" location="Géothermie___Opération_sur_aquifère_profond__200m" display="Géothermie / Opération sur aquifère profond &gt;200m" xr:uid="{8EF236D3-EA6D-49C7-B626-594B9DFAA688}"/>
    <hyperlink ref="B21" location="Récupération_sur_eaux_usées_et_eaux_de_mer" display="Récupération sur eaux usées et eaux de mer" xr:uid="{6E9BC73E-3E2D-478D-B3F8-A77AC19D36A5}"/>
    <hyperlink ref="B17" location="Réseau_de_chaleur_et_ou_de_froid" display="Réseau de chaleur et/ou de froid" xr:uid="{7656BAEB-7E5D-4A8B-9FF4-0123F99B943F}"/>
    <hyperlink ref="B23" location="Solaire" display="Solaire" xr:uid="{3AFB58BB-EEAF-45CE-A0E3-675055B189D3}"/>
    <hyperlink ref="F114" location="'Cadre de dépôt'!A1" display="Haut de page" xr:uid="{2FE3FE1E-2527-4E8C-8113-8FD98D818374}"/>
    <hyperlink ref="F148" location="'Cadre de dépôt'!A1" display="Haut de page" xr:uid="{0A6839FF-1951-47C0-AC22-D4BB3AE0274E}"/>
    <hyperlink ref="F203" location="'Cadre de dépôt'!A1" display="Haut de page" xr:uid="{052EDC47-F7B5-487B-92E3-15031F44606D}"/>
    <hyperlink ref="F239" location="'Cadre de dépôt'!A1" display="Haut de page" xr:uid="{2CD7E148-872B-4EC7-B949-2E9C90C393DB}"/>
    <hyperlink ref="F240" location="'Cadre de dépôt'!A1" display="Haut de page" xr:uid="{DD20A9B3-79A6-41FE-B953-3FFF4177C21C}"/>
    <hyperlink ref="F287" location="'Cadre de dépôt'!A1" display="Haut de page" xr:uid="{60059BA2-9BBA-4A6A-98EC-1924EA966944}"/>
    <hyperlink ref="F327" location="'Cadre de dépôt'!A1" display="Haut de page" xr:uid="{D54D917F-C642-499D-8E64-1E552672E085}"/>
    <hyperlink ref="C11" r:id="rId1" xr:uid="{C9AE9034-9DEB-4A45-963B-B4DD539D18A6}"/>
    <hyperlink ref="A6" location="_1__BUDGET_PREVISIONNEL_DE_L_OPERATION" display="1/ Le budget prévisionnel de l'opération" xr:uid="{C72E8709-470E-47D0-A62B-095CA5C3D15F}"/>
    <hyperlink ref="A7" location="_2__PLAN_DE_FINANCEMENT" display="2/ Le plan de financement" xr:uid="{D152AD57-BDC5-4996-B80F-F12C272224D6}"/>
    <hyperlink ref="B22" location="Récupération_de_chaleur" display="Récupération de chaleur" xr:uid="{11C964F1-0E57-45FC-84AC-5F752356F869}"/>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14" max="16383" man="1"/>
    <brk id="148" max="16383" man="1"/>
    <brk id="203" max="16383" man="1"/>
    <brk id="75" max="16383" man="1"/>
    <brk id="240" max="16383" man="1"/>
    <brk id="287" max="16383" man="1"/>
  </row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S194"/>
  <sheetViews>
    <sheetView tabSelected="1" zoomScale="115" zoomScaleNormal="115" workbookViewId="0">
      <selection activeCell="N22" sqref="N22"/>
    </sheetView>
  </sheetViews>
  <sheetFormatPr baseColWidth="10" defaultColWidth="11.453125" defaultRowHeight="14.5" x14ac:dyDescent="0.35"/>
  <cols>
    <col min="1" max="1" width="4.54296875" customWidth="1"/>
    <col min="2" max="2" width="4.453125" customWidth="1"/>
    <col min="3" max="3" width="34.7265625" customWidth="1"/>
    <col min="4" max="4" width="14.81640625" customWidth="1"/>
    <col min="5" max="5" width="14.7265625" customWidth="1"/>
    <col min="6" max="6" width="20.81640625" customWidth="1"/>
    <col min="7" max="7" width="4" customWidth="1"/>
    <col min="8" max="8" width="15.7265625" customWidth="1"/>
  </cols>
  <sheetData>
    <row r="1" spans="1:19" ht="15.5" x14ac:dyDescent="0.35">
      <c r="A1" s="172" t="s">
        <v>279</v>
      </c>
      <c r="B1" s="136"/>
      <c r="C1" s="136"/>
      <c r="D1" s="136"/>
      <c r="E1" s="136"/>
      <c r="F1" s="136"/>
      <c r="G1" s="136"/>
      <c r="H1" s="136"/>
      <c r="I1" s="136"/>
      <c r="J1" s="136"/>
      <c r="K1" s="136"/>
      <c r="L1" s="136"/>
      <c r="M1" s="136"/>
      <c r="N1" s="136"/>
      <c r="O1" s="136"/>
      <c r="P1" s="136"/>
      <c r="Q1" s="136"/>
      <c r="R1" s="136"/>
      <c r="S1" s="136"/>
    </row>
    <row r="2" spans="1:19" ht="15" thickBot="1" x14ac:dyDescent="0.4">
      <c r="A2" s="136"/>
      <c r="B2" s="136"/>
      <c r="C2" s="136"/>
      <c r="D2" s="136"/>
      <c r="E2" s="136"/>
      <c r="F2" s="136"/>
      <c r="G2" s="136"/>
      <c r="H2" s="136"/>
      <c r="I2" s="136"/>
      <c r="J2" s="136"/>
      <c r="K2" s="136"/>
      <c r="L2" s="136"/>
      <c r="M2" s="136"/>
      <c r="N2" s="136"/>
      <c r="O2" s="136"/>
      <c r="P2" s="136"/>
      <c r="Q2" s="136"/>
      <c r="R2" s="136"/>
      <c r="S2" s="136"/>
    </row>
    <row r="3" spans="1:19" ht="21.75" customHeight="1" thickBot="1" x14ac:dyDescent="0.4">
      <c r="A3" s="24"/>
      <c r="B3" s="25"/>
      <c r="C3" s="26" t="s">
        <v>280</v>
      </c>
      <c r="D3" s="27" t="s">
        <v>281</v>
      </c>
      <c r="E3" s="27" t="s">
        <v>282</v>
      </c>
      <c r="F3" s="28" t="s">
        <v>283</v>
      </c>
      <c r="G3" s="136"/>
      <c r="H3" s="136"/>
      <c r="I3" s="136"/>
      <c r="J3" s="136"/>
      <c r="K3" s="136"/>
      <c r="L3" s="136"/>
      <c r="M3" s="136"/>
      <c r="N3" s="136"/>
      <c r="O3" s="136"/>
      <c r="P3" s="136"/>
      <c r="Q3" s="136"/>
    </row>
    <row r="4" spans="1:19" ht="13.5" customHeight="1" x14ac:dyDescent="0.35">
      <c r="A4" s="481" t="s">
        <v>284</v>
      </c>
      <c r="B4" s="485" t="s">
        <v>285</v>
      </c>
      <c r="C4" s="29" t="s">
        <v>286</v>
      </c>
      <c r="D4" s="30">
        <v>0</v>
      </c>
      <c r="E4" s="30">
        <v>20000</v>
      </c>
      <c r="F4" s="31">
        <f>E4-D4</f>
        <v>20000</v>
      </c>
      <c r="G4" s="136"/>
      <c r="H4" s="136"/>
      <c r="I4" s="136"/>
      <c r="J4" s="136"/>
      <c r="K4" s="136"/>
      <c r="L4" s="136"/>
      <c r="M4" s="136"/>
      <c r="N4" s="136"/>
      <c r="O4" s="136"/>
      <c r="P4" s="136"/>
      <c r="Q4" s="136"/>
    </row>
    <row r="5" spans="1:19" ht="13.5" customHeight="1" x14ac:dyDescent="0.35">
      <c r="A5" s="482"/>
      <c r="B5" s="486"/>
      <c r="C5" s="32" t="s">
        <v>287</v>
      </c>
      <c r="D5" s="33">
        <v>0</v>
      </c>
      <c r="E5" s="33">
        <v>23000</v>
      </c>
      <c r="F5" s="34">
        <f>E5-D5</f>
        <v>23000</v>
      </c>
      <c r="G5" s="136"/>
      <c r="H5" s="136"/>
      <c r="I5" s="136"/>
      <c r="J5" s="136"/>
      <c r="K5" s="136"/>
      <c r="L5" s="136"/>
      <c r="M5" s="136"/>
      <c r="N5" s="136"/>
      <c r="O5" s="136"/>
      <c r="P5" s="136"/>
      <c r="Q5" s="136"/>
    </row>
    <row r="6" spans="1:19" ht="13.5" customHeight="1" x14ac:dyDescent="0.35">
      <c r="A6" s="482"/>
      <c r="B6" s="486"/>
      <c r="C6" s="32" t="s">
        <v>288</v>
      </c>
      <c r="D6" s="33">
        <v>0</v>
      </c>
      <c r="E6" s="35">
        <f>E4/E5</f>
        <v>0.86956521739130432</v>
      </c>
      <c r="F6" s="34"/>
      <c r="G6" s="136"/>
      <c r="H6" s="136"/>
      <c r="I6" s="136"/>
      <c r="J6" s="136"/>
      <c r="K6" s="136"/>
      <c r="L6" s="136"/>
      <c r="M6" s="136"/>
      <c r="N6" s="136"/>
      <c r="O6" s="136"/>
      <c r="P6" s="136"/>
      <c r="Q6" s="136"/>
    </row>
    <row r="7" spans="1:19" ht="13.5" customHeight="1" x14ac:dyDescent="0.35">
      <c r="A7" s="482"/>
      <c r="B7" s="486"/>
      <c r="C7" s="32" t="s">
        <v>289</v>
      </c>
      <c r="D7" s="36">
        <v>0</v>
      </c>
      <c r="E7" s="36">
        <v>2.4</v>
      </c>
      <c r="F7" s="37">
        <f>E7-D7</f>
        <v>2.4</v>
      </c>
      <c r="G7" s="136"/>
      <c r="H7" s="136"/>
      <c r="I7" s="136"/>
      <c r="J7" s="136"/>
      <c r="K7" s="136"/>
      <c r="L7" s="136"/>
      <c r="M7" s="136"/>
      <c r="N7" s="136"/>
      <c r="O7" s="136"/>
      <c r="P7" s="136"/>
      <c r="Q7" s="136"/>
    </row>
    <row r="8" spans="1:19" ht="13.5" customHeight="1" x14ac:dyDescent="0.35">
      <c r="A8" s="482"/>
      <c r="B8" s="486"/>
      <c r="C8" s="116" t="s">
        <v>290</v>
      </c>
      <c r="D8" s="117"/>
      <c r="E8" s="117"/>
      <c r="F8" s="118"/>
      <c r="G8" s="136"/>
      <c r="I8" s="136"/>
      <c r="J8" s="136"/>
      <c r="K8" s="136"/>
      <c r="L8" s="136"/>
      <c r="M8" s="136"/>
      <c r="N8" s="136"/>
      <c r="O8" s="136"/>
      <c r="P8" s="136"/>
      <c r="Q8" s="136"/>
    </row>
    <row r="9" spans="1:19" ht="13.5" customHeight="1" thickBot="1" x14ac:dyDescent="0.4">
      <c r="A9" s="482"/>
      <c r="B9" s="486"/>
      <c r="C9" s="38" t="s">
        <v>291</v>
      </c>
      <c r="D9" s="39">
        <f>D4/$D$19</f>
        <v>0</v>
      </c>
      <c r="E9" s="39">
        <f>E4/$E$19</f>
        <v>0.66666666666666663</v>
      </c>
      <c r="F9" s="40"/>
      <c r="G9" s="136"/>
      <c r="H9" s="136"/>
      <c r="I9" s="136"/>
      <c r="J9" s="136"/>
      <c r="K9" s="136"/>
      <c r="L9" s="136"/>
      <c r="M9" s="136"/>
      <c r="N9" s="136"/>
      <c r="O9" s="136"/>
      <c r="P9" s="136"/>
      <c r="Q9" s="136"/>
    </row>
    <row r="10" spans="1:19" ht="13.5" customHeight="1" x14ac:dyDescent="0.35">
      <c r="A10" s="482"/>
      <c r="B10" s="497" t="s">
        <v>816</v>
      </c>
      <c r="C10" s="425" t="s">
        <v>817</v>
      </c>
      <c r="D10" s="30"/>
      <c r="E10" s="30"/>
      <c r="F10" s="31"/>
      <c r="G10" s="136"/>
      <c r="H10" s="136"/>
      <c r="I10" s="136"/>
      <c r="J10" s="136"/>
      <c r="K10" s="136"/>
      <c r="L10" s="136"/>
      <c r="M10" s="136"/>
      <c r="N10" s="136"/>
      <c r="O10" s="136"/>
      <c r="P10" s="136"/>
      <c r="Q10" s="136"/>
    </row>
    <row r="11" spans="1:19" ht="13.5" customHeight="1" x14ac:dyDescent="0.35">
      <c r="A11" s="482"/>
      <c r="B11" s="498"/>
      <c r="C11" s="426" t="s">
        <v>818</v>
      </c>
      <c r="D11" s="33"/>
      <c r="E11" s="33"/>
      <c r="F11" s="34"/>
      <c r="G11" s="136"/>
      <c r="H11" s="136"/>
      <c r="I11" s="136"/>
      <c r="J11" s="136"/>
      <c r="K11" s="136"/>
      <c r="L11" s="136"/>
      <c r="M11" s="136"/>
      <c r="N11" s="136"/>
      <c r="O11" s="136"/>
      <c r="P11" s="136"/>
      <c r="Q11" s="136"/>
    </row>
    <row r="12" spans="1:19" ht="13.5" customHeight="1" x14ac:dyDescent="0.35">
      <c r="A12" s="482"/>
      <c r="B12" s="498"/>
      <c r="C12" s="426" t="s">
        <v>819</v>
      </c>
      <c r="D12" s="35"/>
      <c r="E12" s="35"/>
      <c r="F12" s="34"/>
      <c r="G12" s="136"/>
      <c r="H12" s="136"/>
      <c r="I12" s="136"/>
      <c r="J12" s="136"/>
      <c r="K12" s="136"/>
      <c r="L12" s="136"/>
      <c r="M12" s="136"/>
      <c r="N12" s="136"/>
      <c r="O12" s="136"/>
      <c r="P12" s="136"/>
      <c r="Q12" s="136"/>
    </row>
    <row r="13" spans="1:19" ht="13.5" customHeight="1" thickBot="1" x14ac:dyDescent="0.4">
      <c r="A13" s="482"/>
      <c r="B13" s="499"/>
      <c r="C13" s="427" t="s">
        <v>820</v>
      </c>
      <c r="D13" s="36"/>
      <c r="E13" s="36"/>
      <c r="F13" s="37"/>
      <c r="G13" s="136"/>
      <c r="H13" s="136"/>
      <c r="I13" s="136"/>
      <c r="J13" s="136"/>
      <c r="K13" s="136"/>
      <c r="L13" s="136"/>
      <c r="M13" s="136"/>
      <c r="N13" s="136"/>
      <c r="O13" s="136"/>
      <c r="P13" s="136"/>
      <c r="Q13" s="136"/>
    </row>
    <row r="14" spans="1:19" ht="13.5" customHeight="1" x14ac:dyDescent="0.35">
      <c r="A14" s="482"/>
      <c r="B14" s="487" t="s">
        <v>292</v>
      </c>
      <c r="C14" s="29" t="s">
        <v>293</v>
      </c>
      <c r="D14" s="30">
        <v>30000</v>
      </c>
      <c r="E14" s="30">
        <v>10000</v>
      </c>
      <c r="F14" s="31">
        <f>E14-D14</f>
        <v>-20000</v>
      </c>
      <c r="G14" s="136"/>
      <c r="H14" s="136"/>
      <c r="I14" s="136"/>
      <c r="J14" s="136"/>
      <c r="K14" s="136"/>
      <c r="L14" s="136"/>
      <c r="M14" s="136"/>
      <c r="N14" s="136"/>
      <c r="O14" s="136"/>
      <c r="P14" s="136"/>
      <c r="Q14" s="136"/>
    </row>
    <row r="15" spans="1:19" ht="13.5" customHeight="1" x14ac:dyDescent="0.35">
      <c r="A15" s="482"/>
      <c r="B15" s="488"/>
      <c r="C15" s="32" t="s">
        <v>287</v>
      </c>
      <c r="D15" s="33">
        <v>33000</v>
      </c>
      <c r="E15" s="33">
        <v>11000</v>
      </c>
      <c r="F15" s="34">
        <f>E15-D15</f>
        <v>-22000</v>
      </c>
      <c r="G15" s="136"/>
      <c r="H15" s="136"/>
      <c r="I15" s="136"/>
      <c r="J15" s="136"/>
      <c r="K15" s="136"/>
      <c r="L15" s="136"/>
      <c r="M15" s="136"/>
      <c r="N15" s="136"/>
      <c r="O15" s="136"/>
      <c r="P15" s="136"/>
      <c r="Q15" s="136"/>
    </row>
    <row r="16" spans="1:19" ht="13.5" customHeight="1" x14ac:dyDescent="0.35">
      <c r="A16" s="482"/>
      <c r="B16" s="488"/>
      <c r="C16" s="32" t="s">
        <v>294</v>
      </c>
      <c r="D16" s="35">
        <f>D14/D15</f>
        <v>0.90909090909090906</v>
      </c>
      <c r="E16" s="35">
        <f>E14/E15</f>
        <v>0.90909090909090906</v>
      </c>
      <c r="F16" s="34"/>
      <c r="G16" s="136"/>
      <c r="H16" s="136"/>
      <c r="I16" s="136"/>
      <c r="J16" s="136"/>
      <c r="K16" s="136"/>
      <c r="L16" s="136"/>
      <c r="M16" s="136"/>
      <c r="N16" s="136"/>
      <c r="O16" s="136"/>
      <c r="P16" s="136"/>
      <c r="Q16" s="136"/>
    </row>
    <row r="17" spans="1:17" ht="13.5" customHeight="1" x14ac:dyDescent="0.35">
      <c r="A17" s="482"/>
      <c r="B17" s="488"/>
      <c r="C17" s="32" t="s">
        <v>295</v>
      </c>
      <c r="D17" s="36">
        <v>5</v>
      </c>
      <c r="E17" s="36">
        <v>5</v>
      </c>
      <c r="F17" s="37">
        <f>E17-D17</f>
        <v>0</v>
      </c>
      <c r="G17" s="136"/>
      <c r="H17" s="136"/>
      <c r="I17" s="136"/>
      <c r="J17" s="136"/>
      <c r="K17" s="136"/>
      <c r="L17" s="136"/>
      <c r="M17" s="136"/>
      <c r="N17" s="136"/>
      <c r="O17" s="136"/>
      <c r="P17" s="136"/>
      <c r="Q17" s="136"/>
    </row>
    <row r="18" spans="1:17" ht="13.5" customHeight="1" thickBot="1" x14ac:dyDescent="0.4">
      <c r="A18" s="482"/>
      <c r="B18" s="489"/>
      <c r="C18" s="32" t="s">
        <v>291</v>
      </c>
      <c r="D18" s="36">
        <f>D14/$D$19</f>
        <v>1</v>
      </c>
      <c r="E18" s="36">
        <f>E14/$E$19</f>
        <v>0.33333333333333331</v>
      </c>
      <c r="F18" s="41"/>
      <c r="G18" s="136"/>
      <c r="H18" s="136"/>
      <c r="I18" s="136"/>
      <c r="J18" s="136"/>
      <c r="K18" s="136"/>
      <c r="L18" s="136"/>
      <c r="M18" s="136"/>
      <c r="N18" s="136"/>
      <c r="O18" s="136"/>
      <c r="P18" s="136"/>
      <c r="Q18" s="136"/>
    </row>
    <row r="19" spans="1:17" ht="22.5" customHeight="1" x14ac:dyDescent="0.35">
      <c r="A19" s="483"/>
      <c r="B19" s="494" t="s">
        <v>296</v>
      </c>
      <c r="C19" s="42" t="s">
        <v>297</v>
      </c>
      <c r="D19" s="43">
        <v>30000</v>
      </c>
      <c r="E19" s="44">
        <f>E4+E14+E10</f>
        <v>30000</v>
      </c>
      <c r="F19" s="45">
        <f>E19-D19</f>
        <v>0</v>
      </c>
      <c r="G19" s="136"/>
      <c r="H19" s="285" t="s">
        <v>298</v>
      </c>
      <c r="I19" s="286"/>
      <c r="J19" s="286"/>
      <c r="K19" s="286"/>
      <c r="L19" s="136"/>
      <c r="M19" s="136"/>
      <c r="N19" s="136"/>
      <c r="O19" s="136"/>
      <c r="P19" s="136"/>
      <c r="Q19" s="136"/>
    </row>
    <row r="20" spans="1:17" ht="18.75" customHeight="1" x14ac:dyDescent="0.35">
      <c r="A20" s="483"/>
      <c r="B20" s="494"/>
      <c r="C20" s="490" t="s">
        <v>299</v>
      </c>
      <c r="D20" s="458">
        <v>0</v>
      </c>
      <c r="E20" s="458">
        <f>E4+E10-E11</f>
        <v>20000</v>
      </c>
      <c r="F20" s="201">
        <f>E20-D20</f>
        <v>20000</v>
      </c>
      <c r="G20" s="136"/>
      <c r="H20" s="287" t="s">
        <v>300</v>
      </c>
      <c r="I20" s="288"/>
      <c r="J20" s="286"/>
      <c r="K20" s="287" t="s">
        <v>301</v>
      </c>
      <c r="L20" s="136"/>
      <c r="M20" s="136"/>
      <c r="N20" s="136"/>
      <c r="O20" s="136"/>
      <c r="P20" s="136"/>
      <c r="Q20" s="136"/>
    </row>
    <row r="21" spans="1:17" ht="48.75" customHeight="1" x14ac:dyDescent="0.35">
      <c r="A21" s="483"/>
      <c r="B21" s="494"/>
      <c r="C21" s="491"/>
      <c r="D21" s="459"/>
      <c r="E21" s="459"/>
      <c r="F21" s="127" t="s">
        <v>302</v>
      </c>
      <c r="G21" s="136"/>
      <c r="H21" s="289">
        <f>F20-E23*F19</f>
        <v>20000</v>
      </c>
      <c r="I21" s="286"/>
      <c r="J21" s="286"/>
      <c r="K21" s="290">
        <f>H21/F20</f>
        <v>1</v>
      </c>
      <c r="L21" s="136"/>
      <c r="M21" s="136"/>
      <c r="N21" s="136"/>
      <c r="O21" s="136"/>
      <c r="P21" s="136"/>
      <c r="Q21" s="136"/>
    </row>
    <row r="22" spans="1:17" x14ac:dyDescent="0.35">
      <c r="A22" s="483"/>
      <c r="B22" s="494"/>
      <c r="C22" s="46" t="s">
        <v>303</v>
      </c>
      <c r="D22" s="47"/>
      <c r="E22" s="48">
        <f>E7+E17</f>
        <v>7.4</v>
      </c>
      <c r="F22" s="49"/>
      <c r="G22" s="136"/>
      <c r="H22" s="136"/>
      <c r="I22" s="136"/>
      <c r="J22" s="136"/>
      <c r="K22" s="136"/>
      <c r="L22" s="136"/>
      <c r="M22" s="136"/>
      <c r="N22" s="136"/>
      <c r="O22" s="136"/>
      <c r="P22" s="136"/>
      <c r="Q22" s="136"/>
    </row>
    <row r="23" spans="1:17" ht="20" x14ac:dyDescent="0.35">
      <c r="A23" s="483"/>
      <c r="B23" s="494"/>
      <c r="C23" s="50" t="s">
        <v>304</v>
      </c>
      <c r="D23" s="51">
        <v>0</v>
      </c>
      <c r="E23" s="52">
        <f>E20/E19</f>
        <v>0.66666666666666663</v>
      </c>
      <c r="F23" s="53">
        <v>0.66700000000000004</v>
      </c>
      <c r="G23" s="136"/>
      <c r="H23" s="136"/>
      <c r="I23" s="136"/>
      <c r="J23" s="136"/>
      <c r="K23" s="136"/>
      <c r="L23" s="136"/>
      <c r="M23" s="136"/>
      <c r="N23" s="136"/>
      <c r="O23" s="136"/>
      <c r="P23" s="136"/>
      <c r="Q23" s="136"/>
    </row>
    <row r="24" spans="1:17" ht="22.5" customHeight="1" x14ac:dyDescent="0.35">
      <c r="A24" s="483"/>
      <c r="B24" s="494"/>
      <c r="C24" s="495" t="s">
        <v>821</v>
      </c>
      <c r="D24" s="462">
        <f>D4/0.9*0.201*I25+D4/0.9*0.272*J25+D4/0.9*0.345*K25</f>
        <v>0</v>
      </c>
      <c r="E24" s="458">
        <f>(E4+E10)/0.9*0.201*I25+(E4+E10)/0.9*0.272*J25+(E4+E10)/0.9*0.345*K25-(E11*0.0519)</f>
        <v>4466.666666666667</v>
      </c>
      <c r="F24" s="460">
        <f>E24-D24</f>
        <v>4466.666666666667</v>
      </c>
      <c r="G24" s="203" t="s">
        <v>305</v>
      </c>
      <c r="H24" s="204" t="s">
        <v>306</v>
      </c>
      <c r="I24" s="205" t="s">
        <v>307</v>
      </c>
      <c r="J24" s="205" t="s">
        <v>308</v>
      </c>
      <c r="K24" s="205" t="s">
        <v>309</v>
      </c>
      <c r="L24" s="136"/>
      <c r="M24" s="136"/>
      <c r="N24" s="136"/>
      <c r="O24" s="136"/>
      <c r="P24" s="136"/>
      <c r="Q24" s="136"/>
    </row>
    <row r="25" spans="1:17" ht="48" customHeight="1" x14ac:dyDescent="0.35">
      <c r="A25" s="483"/>
      <c r="B25" s="494"/>
      <c r="C25" s="496"/>
      <c r="D25" s="463"/>
      <c r="E25" s="459"/>
      <c r="F25" s="461"/>
      <c r="G25" s="206"/>
      <c r="H25" s="204" t="s">
        <v>310</v>
      </c>
      <c r="I25" s="207">
        <v>1</v>
      </c>
      <c r="J25" s="207">
        <v>0</v>
      </c>
      <c r="K25" s="207">
        <v>0</v>
      </c>
      <c r="L25" s="136"/>
      <c r="M25" s="136"/>
      <c r="N25" s="136"/>
      <c r="O25" s="136"/>
      <c r="P25" s="136"/>
      <c r="Q25" s="136"/>
    </row>
    <row r="26" spans="1:17" ht="33.75" customHeight="1" thickBot="1" x14ac:dyDescent="0.4">
      <c r="A26" s="484"/>
      <c r="B26" s="492" t="s">
        <v>311</v>
      </c>
      <c r="C26" s="493"/>
      <c r="D26" s="54"/>
      <c r="E26" s="55" t="s">
        <v>312</v>
      </c>
      <c r="F26" s="56"/>
      <c r="G26" s="136"/>
      <c r="H26" s="136"/>
      <c r="I26" s="136"/>
      <c r="J26" s="136"/>
      <c r="K26" s="136"/>
      <c r="L26" s="136"/>
      <c r="M26" s="136"/>
      <c r="N26" s="136"/>
      <c r="O26" s="136"/>
      <c r="P26" s="136"/>
      <c r="Q26" s="136"/>
    </row>
    <row r="27" spans="1:17" ht="22.5" customHeight="1" x14ac:dyDescent="0.35">
      <c r="A27" s="464" t="s">
        <v>313</v>
      </c>
      <c r="B27" s="465"/>
      <c r="C27" s="57"/>
      <c r="D27" s="27" t="s">
        <v>281</v>
      </c>
      <c r="E27" s="27" t="s">
        <v>282</v>
      </c>
      <c r="F27" s="28" t="s">
        <v>314</v>
      </c>
      <c r="G27" s="454" t="s">
        <v>315</v>
      </c>
      <c r="H27" s="457" t="s">
        <v>316</v>
      </c>
      <c r="I27" s="136"/>
      <c r="J27" s="136"/>
      <c r="K27" s="136"/>
      <c r="L27" s="136"/>
      <c r="M27" s="136"/>
      <c r="N27" s="136"/>
      <c r="O27" s="136"/>
      <c r="P27" s="136"/>
      <c r="Q27" s="136"/>
    </row>
    <row r="28" spans="1:17" ht="13.5" customHeight="1" x14ac:dyDescent="0.35">
      <c r="A28" s="466"/>
      <c r="B28" s="467"/>
      <c r="C28" s="58" t="s">
        <v>317</v>
      </c>
      <c r="D28" s="59"/>
      <c r="E28" s="59"/>
      <c r="F28" s="60"/>
      <c r="G28" s="454"/>
      <c r="H28" s="457"/>
      <c r="I28" s="136"/>
      <c r="J28" s="136"/>
      <c r="K28" s="136"/>
      <c r="L28" s="136"/>
      <c r="M28" s="136"/>
      <c r="N28" s="136"/>
      <c r="O28" s="136"/>
      <c r="P28" s="136"/>
      <c r="Q28" s="136"/>
    </row>
    <row r="29" spans="1:17" ht="13.5" customHeight="1" x14ac:dyDescent="0.35">
      <c r="A29" s="466"/>
      <c r="B29" s="467"/>
      <c r="C29" s="278" t="s">
        <v>318</v>
      </c>
      <c r="D29" s="279"/>
      <c r="E29" s="279"/>
      <c r="F29" s="280"/>
      <c r="G29" s="454"/>
      <c r="H29" s="457"/>
      <c r="I29" s="136"/>
      <c r="J29" s="136"/>
      <c r="K29" s="136"/>
      <c r="L29" s="136"/>
      <c r="M29" s="136"/>
      <c r="N29" s="136"/>
      <c r="O29" s="136"/>
      <c r="P29" s="136"/>
      <c r="Q29" s="136"/>
    </row>
    <row r="30" spans="1:17" ht="13.5" customHeight="1" x14ac:dyDescent="0.35">
      <c r="A30" s="466"/>
      <c r="B30" s="467"/>
      <c r="C30" s="61" t="s">
        <v>319</v>
      </c>
      <c r="D30" s="62"/>
      <c r="E30" s="62">
        <v>5000</v>
      </c>
      <c r="F30" s="197">
        <f>E30-D30</f>
        <v>5000</v>
      </c>
      <c r="G30" s="454"/>
      <c r="H30" s="457"/>
      <c r="I30" s="136"/>
      <c r="J30" s="136"/>
      <c r="K30" s="136"/>
      <c r="L30" s="136"/>
      <c r="M30" s="136"/>
      <c r="N30" s="136"/>
      <c r="O30" s="136"/>
      <c r="P30" s="136"/>
      <c r="Q30" s="136"/>
    </row>
    <row r="31" spans="1:17" ht="13.5" customHeight="1" x14ac:dyDescent="0.35">
      <c r="A31" s="466"/>
      <c r="B31" s="467"/>
      <c r="C31" s="63" t="s">
        <v>320</v>
      </c>
      <c r="D31" s="64"/>
      <c r="E31" s="64"/>
      <c r="F31" s="49"/>
      <c r="G31" s="454"/>
      <c r="H31" s="457"/>
      <c r="I31" s="136"/>
      <c r="J31" s="136"/>
      <c r="K31" s="136"/>
      <c r="L31" s="136"/>
      <c r="M31" s="136"/>
      <c r="N31" s="136"/>
      <c r="O31" s="136"/>
      <c r="P31" s="136"/>
      <c r="Q31" s="136"/>
    </row>
    <row r="32" spans="1:17" ht="13.5" customHeight="1" x14ac:dyDescent="0.35">
      <c r="A32" s="466"/>
      <c r="B32" s="467"/>
      <c r="C32" s="63" t="s">
        <v>321</v>
      </c>
      <c r="D32" s="64"/>
      <c r="E32" s="64"/>
      <c r="F32" s="49"/>
      <c r="G32" s="454"/>
      <c r="H32" s="457"/>
      <c r="I32" s="136"/>
      <c r="J32" s="136"/>
      <c r="K32" s="136"/>
      <c r="L32" s="136"/>
      <c r="M32" s="136"/>
      <c r="N32" s="136"/>
      <c r="O32" s="136"/>
      <c r="P32" s="136"/>
      <c r="Q32" s="136"/>
    </row>
    <row r="33" spans="1:17" ht="13.5" customHeight="1" x14ac:dyDescent="0.35">
      <c r="A33" s="466"/>
      <c r="B33" s="467"/>
      <c r="C33" s="63" t="s">
        <v>322</v>
      </c>
      <c r="D33" s="64"/>
      <c r="E33" s="64"/>
      <c r="F33" s="49"/>
      <c r="G33" s="454"/>
      <c r="H33" s="457"/>
      <c r="I33" s="136"/>
      <c r="J33" s="136"/>
      <c r="K33" s="136"/>
      <c r="L33" s="136"/>
      <c r="M33" s="136"/>
      <c r="N33" s="136"/>
      <c r="O33" s="136"/>
      <c r="P33" s="136"/>
      <c r="Q33" s="136"/>
    </row>
    <row r="34" spans="1:17" ht="13.5" customHeight="1" x14ac:dyDescent="0.35">
      <c r="A34" s="466"/>
      <c r="B34" s="467"/>
      <c r="C34" s="61" t="s">
        <v>323</v>
      </c>
      <c r="D34" s="65"/>
      <c r="E34" s="65">
        <v>27000</v>
      </c>
      <c r="F34" s="198">
        <f>E34-D34</f>
        <v>27000</v>
      </c>
      <c r="G34" s="454"/>
      <c r="H34" s="457"/>
      <c r="I34" s="136"/>
      <c r="J34" s="136"/>
      <c r="K34" s="136"/>
      <c r="L34" s="136"/>
      <c r="M34" s="136"/>
      <c r="N34" s="136"/>
      <c r="O34" s="136"/>
      <c r="P34" s="136"/>
      <c r="Q34" s="136"/>
    </row>
    <row r="35" spans="1:17" ht="13.5" customHeight="1" x14ac:dyDescent="0.35">
      <c r="A35" s="466"/>
      <c r="B35" s="467"/>
      <c r="C35" s="455" t="s">
        <v>324</v>
      </c>
      <c r="D35" s="208" t="s">
        <v>325</v>
      </c>
      <c r="E35" s="209">
        <v>20000</v>
      </c>
      <c r="F35" s="210"/>
      <c r="G35" s="454"/>
      <c r="H35" s="457"/>
      <c r="I35" s="136"/>
      <c r="J35" s="136"/>
      <c r="K35" s="136"/>
      <c r="L35" s="136"/>
      <c r="M35" s="136"/>
      <c r="N35" s="136"/>
      <c r="O35" s="136"/>
      <c r="P35" s="136"/>
      <c r="Q35" s="136"/>
    </row>
    <row r="36" spans="1:17" ht="13.5" customHeight="1" x14ac:dyDescent="0.35">
      <c r="A36" s="466"/>
      <c r="B36" s="467"/>
      <c r="C36" s="456"/>
      <c r="D36" s="208" t="s">
        <v>326</v>
      </c>
      <c r="E36" s="209">
        <v>7000</v>
      </c>
      <c r="F36" s="210"/>
      <c r="G36" s="454"/>
      <c r="H36" s="457"/>
      <c r="I36" s="136"/>
      <c r="J36" s="136"/>
      <c r="K36" s="136"/>
      <c r="L36" s="136"/>
      <c r="M36" s="136"/>
      <c r="N36" s="136"/>
      <c r="O36" s="136"/>
      <c r="P36" s="136"/>
      <c r="Q36" s="136"/>
    </row>
    <row r="37" spans="1:17" ht="13.5" customHeight="1" x14ac:dyDescent="0.35">
      <c r="A37" s="466"/>
      <c r="B37" s="467"/>
      <c r="C37" s="61" t="s">
        <v>327</v>
      </c>
      <c r="D37" s="65"/>
      <c r="E37" s="65">
        <f>E23*E34</f>
        <v>18000</v>
      </c>
      <c r="F37" s="198">
        <f>E37-D37</f>
        <v>18000</v>
      </c>
      <c r="G37" s="454"/>
      <c r="H37" s="457"/>
      <c r="I37" s="136"/>
      <c r="J37" s="136"/>
      <c r="K37" s="136"/>
      <c r="L37" s="136"/>
      <c r="M37" s="136"/>
      <c r="N37" s="136"/>
      <c r="O37" s="136"/>
      <c r="P37" s="136"/>
      <c r="Q37" s="136"/>
    </row>
    <row r="38" spans="1:17" ht="21" customHeight="1" x14ac:dyDescent="0.35">
      <c r="A38" s="466"/>
      <c r="B38" s="467"/>
      <c r="C38" s="61" t="s">
        <v>328</v>
      </c>
      <c r="D38" s="62"/>
      <c r="E38" s="62">
        <v>25</v>
      </c>
      <c r="F38" s="199" t="str">
        <f>E38-D38&amp;" sous stations supplémentaires"</f>
        <v>25 sous stations supplémentaires</v>
      </c>
      <c r="G38" s="454"/>
      <c r="H38" s="457"/>
      <c r="I38" s="136"/>
      <c r="J38" s="136"/>
      <c r="K38" s="136"/>
      <c r="L38" s="136"/>
      <c r="M38" s="136"/>
      <c r="N38" s="136"/>
      <c r="O38" s="136"/>
      <c r="P38" s="136"/>
      <c r="Q38" s="136"/>
    </row>
    <row r="39" spans="1:17" ht="13.5" customHeight="1" x14ac:dyDescent="0.35">
      <c r="A39" s="466"/>
      <c r="B39" s="467"/>
      <c r="C39" s="61" t="s">
        <v>329</v>
      </c>
      <c r="D39" s="64"/>
      <c r="E39" s="64"/>
      <c r="F39" s="49"/>
      <c r="G39" s="454"/>
      <c r="H39" s="457"/>
      <c r="I39" s="136"/>
      <c r="J39" s="136"/>
      <c r="K39" s="136"/>
      <c r="L39" s="136"/>
      <c r="M39" s="136"/>
      <c r="N39" s="136"/>
      <c r="O39" s="136"/>
      <c r="P39" s="136"/>
      <c r="Q39" s="136"/>
    </row>
    <row r="40" spans="1:17" ht="13.5" customHeight="1" x14ac:dyDescent="0.35">
      <c r="A40" s="466"/>
      <c r="B40" s="467"/>
      <c r="C40" s="61" t="s">
        <v>330</v>
      </c>
      <c r="D40" s="64"/>
      <c r="E40" s="64"/>
      <c r="F40" s="198" t="str">
        <f>E40-D40&amp;" eq logts supplémentaires"</f>
        <v>0 eq logts supplémentaires</v>
      </c>
      <c r="G40" s="454"/>
      <c r="H40" s="457"/>
      <c r="I40" s="136"/>
      <c r="J40" s="136"/>
      <c r="K40" s="136"/>
      <c r="L40" s="136"/>
      <c r="M40" s="136"/>
      <c r="N40" s="136"/>
      <c r="O40" s="136"/>
      <c r="P40" s="136"/>
      <c r="Q40" s="136"/>
    </row>
    <row r="41" spans="1:17" ht="9.75" customHeight="1" x14ac:dyDescent="0.35">
      <c r="A41" s="466"/>
      <c r="B41" s="467"/>
      <c r="C41" s="470" t="s">
        <v>331</v>
      </c>
      <c r="D41" s="66"/>
      <c r="E41" s="66">
        <f>E34/E30</f>
        <v>5.4</v>
      </c>
      <c r="F41" s="200">
        <f>F34/F30</f>
        <v>5.4</v>
      </c>
      <c r="G41" s="454"/>
      <c r="H41" s="457"/>
      <c r="I41" s="136"/>
      <c r="J41" s="136"/>
      <c r="K41" s="136"/>
      <c r="L41" s="136"/>
      <c r="M41" s="136"/>
      <c r="N41" s="136"/>
      <c r="O41" s="136"/>
      <c r="P41" s="136"/>
      <c r="Q41" s="136"/>
    </row>
    <row r="42" spans="1:17" ht="12" customHeight="1" x14ac:dyDescent="0.35">
      <c r="A42" s="466"/>
      <c r="B42" s="467"/>
      <c r="C42" s="471"/>
      <c r="D42" s="472" t="s">
        <v>332</v>
      </c>
      <c r="E42" s="473"/>
      <c r="F42" s="474"/>
      <c r="G42" s="454"/>
      <c r="H42" s="457"/>
      <c r="I42" s="136"/>
      <c r="J42" s="136"/>
      <c r="K42" s="136"/>
      <c r="L42" s="136"/>
      <c r="M42" s="136"/>
      <c r="N42" s="136"/>
      <c r="O42" s="136"/>
      <c r="P42" s="136"/>
      <c r="Q42" s="136"/>
    </row>
    <row r="43" spans="1:17" ht="21.75" customHeight="1" x14ac:dyDescent="0.35">
      <c r="A43" s="466"/>
      <c r="B43" s="467"/>
      <c r="C43" s="67" t="s">
        <v>333</v>
      </c>
      <c r="D43" s="66"/>
      <c r="E43" s="66">
        <f>E37/E30</f>
        <v>3.6</v>
      </c>
      <c r="F43" s="200">
        <f>E43-D43</f>
        <v>3.6</v>
      </c>
      <c r="G43" s="454"/>
      <c r="H43" s="457"/>
      <c r="I43" s="136"/>
      <c r="J43" s="136"/>
      <c r="K43" s="136"/>
      <c r="L43" s="136"/>
      <c r="M43" s="136"/>
      <c r="N43" s="136"/>
      <c r="O43" s="136"/>
      <c r="P43" s="136"/>
      <c r="Q43" s="136"/>
    </row>
    <row r="44" spans="1:17" ht="13.5" customHeight="1" x14ac:dyDescent="0.35">
      <c r="A44" s="466"/>
      <c r="B44" s="467"/>
      <c r="C44" s="61" t="s">
        <v>334</v>
      </c>
      <c r="D44" s="68"/>
      <c r="E44" s="68">
        <f>E34/E19</f>
        <v>0.9</v>
      </c>
      <c r="F44" s="49"/>
      <c r="G44" s="454"/>
      <c r="H44" s="457"/>
      <c r="I44" s="136"/>
      <c r="J44" s="136"/>
      <c r="K44" s="136"/>
      <c r="L44" s="136"/>
      <c r="M44" s="136"/>
      <c r="N44" s="136"/>
      <c r="O44" s="136"/>
      <c r="P44" s="136"/>
      <c r="Q44" s="136"/>
    </row>
    <row r="45" spans="1:17" ht="13.5" customHeight="1" x14ac:dyDescent="0.35">
      <c r="A45" s="466"/>
      <c r="B45" s="467"/>
      <c r="C45" s="69" t="s">
        <v>335</v>
      </c>
      <c r="D45" s="475">
        <v>2016</v>
      </c>
      <c r="E45" s="476"/>
      <c r="F45" s="477"/>
      <c r="G45" s="454"/>
      <c r="H45" s="457"/>
      <c r="I45" s="136"/>
      <c r="J45" s="136"/>
      <c r="K45" s="136"/>
      <c r="L45" s="136"/>
      <c r="M45" s="136"/>
      <c r="N45" s="136"/>
      <c r="O45" s="136"/>
      <c r="P45" s="136"/>
      <c r="Q45" s="136"/>
    </row>
    <row r="46" spans="1:17" ht="16.5" customHeight="1" thickBot="1" x14ac:dyDescent="0.4">
      <c r="A46" s="468"/>
      <c r="B46" s="469"/>
      <c r="C46" s="70" t="s">
        <v>336</v>
      </c>
      <c r="D46" s="478"/>
      <c r="E46" s="479"/>
      <c r="F46" s="480"/>
      <c r="G46" s="454"/>
      <c r="H46" s="457"/>
      <c r="I46" s="136"/>
      <c r="J46" s="136"/>
      <c r="K46" s="136"/>
      <c r="L46" s="136"/>
      <c r="M46" s="136"/>
      <c r="N46" s="136"/>
      <c r="O46" s="136"/>
      <c r="P46" s="136"/>
      <c r="Q46" s="136"/>
    </row>
    <row r="47" spans="1:17" ht="24" customHeight="1" x14ac:dyDescent="0.35">
      <c r="A47" s="136"/>
      <c r="B47" s="136"/>
      <c r="C47" s="136"/>
      <c r="D47" s="136"/>
      <c r="E47" s="136"/>
      <c r="F47" s="136"/>
      <c r="G47" s="136"/>
      <c r="H47" s="136"/>
      <c r="I47" s="136"/>
      <c r="J47" s="136"/>
      <c r="K47" s="136"/>
      <c r="L47" s="136"/>
      <c r="M47" s="136"/>
      <c r="N47" s="136"/>
      <c r="O47" s="136"/>
      <c r="P47" s="136"/>
      <c r="Q47" s="136"/>
    </row>
    <row r="48" spans="1:17" x14ac:dyDescent="0.35">
      <c r="A48" s="136"/>
      <c r="B48" s="136"/>
      <c r="C48" s="136"/>
      <c r="D48" s="136"/>
      <c r="E48" s="136"/>
      <c r="F48" s="136"/>
      <c r="G48" s="136"/>
      <c r="H48" s="136"/>
      <c r="I48" s="136"/>
      <c r="J48" s="136"/>
      <c r="K48" s="136"/>
      <c r="L48" s="136"/>
      <c r="M48" s="136"/>
      <c r="N48" s="136"/>
      <c r="O48" s="136"/>
      <c r="P48" s="136"/>
      <c r="Q48" s="136"/>
    </row>
    <row r="49" spans="1:17" x14ac:dyDescent="0.35">
      <c r="A49" s="136"/>
      <c r="B49" s="136"/>
      <c r="C49" s="136"/>
      <c r="D49" s="136"/>
      <c r="E49" s="136"/>
      <c r="F49" s="136"/>
      <c r="G49" s="136"/>
      <c r="H49" s="136"/>
      <c r="I49" s="136"/>
      <c r="J49" s="136"/>
      <c r="K49" s="136"/>
      <c r="L49" s="136"/>
      <c r="M49" s="136"/>
      <c r="N49" s="136"/>
      <c r="O49" s="136"/>
      <c r="P49" s="136"/>
      <c r="Q49" s="136"/>
    </row>
    <row r="50" spans="1:17" x14ac:dyDescent="0.35">
      <c r="A50" s="136"/>
      <c r="B50" s="136"/>
      <c r="C50" s="136"/>
      <c r="D50" s="136"/>
      <c r="E50" s="136"/>
      <c r="F50" s="136"/>
      <c r="G50" s="136"/>
      <c r="H50" s="136"/>
      <c r="I50" s="136"/>
      <c r="J50" s="136"/>
      <c r="K50" s="136"/>
      <c r="L50" s="136"/>
      <c r="M50" s="136"/>
      <c r="N50" s="136"/>
      <c r="O50" s="136"/>
      <c r="P50" s="136"/>
      <c r="Q50" s="136"/>
    </row>
    <row r="51" spans="1:17" x14ac:dyDescent="0.35">
      <c r="A51" s="136"/>
      <c r="B51" s="136"/>
      <c r="C51" s="136"/>
      <c r="D51" s="136"/>
      <c r="E51" s="136"/>
      <c r="F51" s="136"/>
      <c r="G51" s="136"/>
      <c r="H51" s="136"/>
      <c r="I51" s="136"/>
      <c r="J51" s="136"/>
      <c r="K51" s="136"/>
      <c r="L51" s="136"/>
      <c r="M51" s="136"/>
      <c r="N51" s="136"/>
      <c r="O51" s="136"/>
      <c r="P51" s="136"/>
      <c r="Q51" s="136"/>
    </row>
    <row r="52" spans="1:17" x14ac:dyDescent="0.35">
      <c r="A52" s="136"/>
      <c r="B52" s="136"/>
      <c r="C52" s="136"/>
      <c r="D52" s="136"/>
      <c r="E52" s="136"/>
      <c r="F52" s="136"/>
      <c r="G52" s="136"/>
      <c r="H52" s="136"/>
      <c r="I52" s="136"/>
      <c r="J52" s="136"/>
      <c r="K52" s="136"/>
      <c r="L52" s="136"/>
      <c r="M52" s="136"/>
      <c r="N52" s="136"/>
      <c r="O52" s="136"/>
      <c r="P52" s="136"/>
      <c r="Q52" s="136"/>
    </row>
    <row r="53" spans="1:17" x14ac:dyDescent="0.35">
      <c r="A53" s="136"/>
      <c r="B53" s="136"/>
      <c r="C53" s="136"/>
      <c r="D53" s="136"/>
      <c r="E53" s="136"/>
      <c r="F53" s="136"/>
      <c r="G53" s="136"/>
      <c r="H53" s="136"/>
      <c r="I53" s="136"/>
      <c r="J53" s="136"/>
      <c r="K53" s="136"/>
      <c r="L53" s="136"/>
      <c r="M53" s="136"/>
      <c r="N53" s="136"/>
      <c r="O53" s="136"/>
      <c r="P53" s="136"/>
      <c r="Q53" s="136"/>
    </row>
    <row r="54" spans="1:17" x14ac:dyDescent="0.35">
      <c r="A54" s="136"/>
      <c r="B54" s="136"/>
      <c r="C54" s="136"/>
      <c r="D54" s="136"/>
      <c r="E54" s="136"/>
      <c r="F54" s="136"/>
      <c r="G54" s="136"/>
      <c r="H54" s="136"/>
      <c r="I54" s="136"/>
      <c r="J54" s="136"/>
      <c r="K54" s="136"/>
      <c r="L54" s="136"/>
      <c r="M54" s="136"/>
      <c r="N54" s="136"/>
      <c r="O54" s="136"/>
      <c r="P54" s="136"/>
      <c r="Q54" s="136"/>
    </row>
    <row r="55" spans="1:17" x14ac:dyDescent="0.35">
      <c r="A55" s="136"/>
      <c r="B55" s="136"/>
      <c r="C55" s="136"/>
      <c r="D55" s="136"/>
      <c r="E55" s="136"/>
      <c r="F55" s="136"/>
      <c r="G55" s="136"/>
      <c r="H55" s="136"/>
      <c r="I55" s="136"/>
      <c r="J55" s="136"/>
      <c r="K55" s="136"/>
      <c r="L55" s="136"/>
      <c r="M55" s="136"/>
      <c r="N55" s="136"/>
      <c r="O55" s="136"/>
      <c r="P55" s="136"/>
      <c r="Q55" s="136"/>
    </row>
    <row r="56" spans="1:17" x14ac:dyDescent="0.35">
      <c r="A56" s="136"/>
      <c r="B56" s="136"/>
      <c r="C56" s="136"/>
      <c r="D56" s="136"/>
      <c r="E56" s="136"/>
      <c r="F56" s="136"/>
      <c r="G56" s="136"/>
      <c r="H56" s="136"/>
      <c r="I56" s="136"/>
      <c r="J56" s="136"/>
      <c r="K56" s="136"/>
      <c r="L56" s="136"/>
      <c r="M56" s="136"/>
      <c r="N56" s="136"/>
      <c r="O56" s="136"/>
      <c r="P56" s="136"/>
      <c r="Q56" s="136"/>
    </row>
    <row r="57" spans="1:17" x14ac:dyDescent="0.35">
      <c r="A57" s="136"/>
      <c r="B57" s="136"/>
      <c r="C57" s="136"/>
      <c r="D57" s="136"/>
      <c r="E57" s="136"/>
      <c r="F57" s="136"/>
      <c r="G57" s="136"/>
      <c r="H57" s="136"/>
      <c r="I57" s="136"/>
      <c r="J57" s="136"/>
      <c r="K57" s="136"/>
      <c r="L57" s="136"/>
      <c r="M57" s="136"/>
      <c r="N57" s="136"/>
      <c r="O57" s="136"/>
      <c r="P57" s="136"/>
      <c r="Q57" s="136"/>
    </row>
    <row r="58" spans="1:17" x14ac:dyDescent="0.35">
      <c r="A58" s="136"/>
      <c r="B58" s="136"/>
      <c r="C58" s="136"/>
      <c r="D58" s="136"/>
      <c r="E58" s="136"/>
      <c r="F58" s="136"/>
      <c r="G58" s="136"/>
      <c r="H58" s="136"/>
      <c r="I58" s="136"/>
      <c r="J58" s="136"/>
      <c r="K58" s="136"/>
      <c r="L58" s="136"/>
      <c r="M58" s="136"/>
      <c r="N58" s="136"/>
      <c r="O58" s="136"/>
      <c r="P58" s="136"/>
      <c r="Q58" s="136"/>
    </row>
    <row r="59" spans="1:17" x14ac:dyDescent="0.35">
      <c r="A59" s="136"/>
      <c r="B59" s="136"/>
      <c r="C59" s="136"/>
      <c r="D59" s="136"/>
      <c r="E59" s="136"/>
      <c r="F59" s="136"/>
      <c r="G59" s="136"/>
      <c r="H59" s="136"/>
      <c r="I59" s="136"/>
      <c r="J59" s="136"/>
      <c r="K59" s="136"/>
      <c r="L59" s="136"/>
      <c r="M59" s="136"/>
      <c r="N59" s="136"/>
      <c r="O59" s="136"/>
      <c r="P59" s="136"/>
      <c r="Q59" s="136"/>
    </row>
    <row r="60" spans="1:17" x14ac:dyDescent="0.35">
      <c r="A60" s="136"/>
      <c r="B60" s="136"/>
      <c r="C60" s="136"/>
      <c r="D60" s="136"/>
      <c r="E60" s="136"/>
      <c r="F60" s="136"/>
      <c r="G60" s="136"/>
      <c r="H60" s="136"/>
      <c r="I60" s="136"/>
      <c r="J60" s="136"/>
      <c r="K60" s="136"/>
      <c r="L60" s="136"/>
      <c r="M60" s="136"/>
      <c r="N60" s="136"/>
      <c r="O60" s="136"/>
      <c r="P60" s="136"/>
      <c r="Q60" s="136"/>
    </row>
    <row r="61" spans="1:17" x14ac:dyDescent="0.35">
      <c r="A61" s="136"/>
      <c r="B61" s="136"/>
      <c r="C61" s="136"/>
      <c r="D61" s="136"/>
      <c r="E61" s="136"/>
      <c r="F61" s="136"/>
      <c r="G61" s="136"/>
      <c r="H61" s="136"/>
      <c r="I61" s="136"/>
      <c r="J61" s="136"/>
      <c r="K61" s="136"/>
      <c r="L61" s="136"/>
      <c r="M61" s="136"/>
      <c r="N61" s="136"/>
      <c r="O61" s="136"/>
      <c r="P61" s="136"/>
      <c r="Q61" s="136"/>
    </row>
    <row r="62" spans="1:17" x14ac:dyDescent="0.35">
      <c r="A62" s="136"/>
      <c r="B62" s="136"/>
      <c r="C62" s="136"/>
      <c r="D62" s="136"/>
      <c r="E62" s="136"/>
      <c r="F62" s="136"/>
      <c r="G62" s="136"/>
      <c r="H62" s="136"/>
      <c r="I62" s="136"/>
      <c r="J62" s="136"/>
      <c r="K62" s="136"/>
      <c r="L62" s="136"/>
      <c r="M62" s="136"/>
      <c r="N62" s="136"/>
      <c r="O62" s="136"/>
      <c r="P62" s="136"/>
      <c r="Q62" s="136"/>
    </row>
    <row r="63" spans="1:17" x14ac:dyDescent="0.35">
      <c r="A63" s="136"/>
      <c r="B63" s="136"/>
      <c r="C63" s="136"/>
      <c r="D63" s="136"/>
      <c r="E63" s="136"/>
      <c r="F63" s="136"/>
      <c r="G63" s="136"/>
      <c r="H63" s="136"/>
      <c r="I63" s="136"/>
      <c r="J63" s="136"/>
      <c r="K63" s="136"/>
      <c r="L63" s="136"/>
      <c r="M63" s="136"/>
      <c r="N63" s="136"/>
      <c r="O63" s="136"/>
      <c r="P63" s="136"/>
      <c r="Q63" s="136"/>
    </row>
    <row r="64" spans="1:17" x14ac:dyDescent="0.35">
      <c r="A64" s="136"/>
      <c r="B64" s="136"/>
      <c r="C64" s="136"/>
      <c r="D64" s="136"/>
      <c r="E64" s="136"/>
      <c r="F64" s="136"/>
      <c r="G64" s="136"/>
      <c r="H64" s="136"/>
      <c r="I64" s="136"/>
      <c r="J64" s="136"/>
      <c r="K64" s="136"/>
      <c r="L64" s="136"/>
      <c r="M64" s="136"/>
      <c r="N64" s="136"/>
      <c r="O64" s="136"/>
      <c r="P64" s="136"/>
      <c r="Q64" s="136"/>
    </row>
    <row r="65" spans="1:17" x14ac:dyDescent="0.35">
      <c r="A65" s="136"/>
      <c r="B65" s="136"/>
      <c r="C65" s="136"/>
      <c r="D65" s="136"/>
      <c r="E65" s="136"/>
      <c r="F65" s="136"/>
      <c r="G65" s="136"/>
      <c r="H65" s="136"/>
      <c r="I65" s="136"/>
      <c r="J65" s="136"/>
      <c r="K65" s="136"/>
      <c r="L65" s="136"/>
      <c r="M65" s="136"/>
      <c r="N65" s="136"/>
      <c r="O65" s="136"/>
      <c r="P65" s="136"/>
      <c r="Q65" s="136"/>
    </row>
    <row r="66" spans="1:17" x14ac:dyDescent="0.35">
      <c r="A66" s="136"/>
      <c r="B66" s="136"/>
      <c r="C66" s="136"/>
      <c r="D66" s="136"/>
      <c r="E66" s="136"/>
      <c r="F66" s="136"/>
      <c r="G66" s="136"/>
      <c r="H66" s="136"/>
      <c r="I66" s="136"/>
      <c r="J66" s="136"/>
      <c r="K66" s="136"/>
      <c r="L66" s="136"/>
      <c r="M66" s="136"/>
      <c r="N66" s="136"/>
      <c r="O66" s="136"/>
      <c r="P66" s="136"/>
      <c r="Q66" s="136"/>
    </row>
    <row r="67" spans="1:17" x14ac:dyDescent="0.35">
      <c r="A67" s="136"/>
      <c r="B67" s="136"/>
      <c r="C67" s="136"/>
      <c r="D67" s="136"/>
      <c r="E67" s="136"/>
      <c r="F67" s="136"/>
      <c r="G67" s="136"/>
      <c r="H67" s="136"/>
      <c r="I67" s="136"/>
      <c r="J67" s="136"/>
      <c r="K67" s="136"/>
      <c r="L67" s="136"/>
      <c r="M67" s="136"/>
      <c r="N67" s="136"/>
      <c r="O67" s="136"/>
      <c r="P67" s="136"/>
      <c r="Q67" s="136"/>
    </row>
    <row r="68" spans="1:17" x14ac:dyDescent="0.35">
      <c r="A68" s="136"/>
      <c r="B68" s="136"/>
      <c r="C68" s="136"/>
      <c r="D68" s="136"/>
      <c r="E68" s="136"/>
      <c r="F68" s="136"/>
      <c r="G68" s="136"/>
      <c r="H68" s="136"/>
      <c r="I68" s="136"/>
      <c r="J68" s="136"/>
      <c r="K68" s="136"/>
      <c r="L68" s="136"/>
      <c r="M68" s="136"/>
      <c r="N68" s="136"/>
      <c r="O68" s="136"/>
      <c r="P68" s="136"/>
      <c r="Q68" s="136"/>
    </row>
    <row r="69" spans="1:17" x14ac:dyDescent="0.35">
      <c r="A69" s="136"/>
      <c r="B69" s="136"/>
      <c r="C69" s="136"/>
      <c r="D69" s="136"/>
      <c r="E69" s="136"/>
      <c r="F69" s="136"/>
      <c r="G69" s="136"/>
      <c r="H69" s="136"/>
      <c r="I69" s="136"/>
      <c r="J69" s="136"/>
      <c r="K69" s="136"/>
      <c r="L69" s="136"/>
      <c r="M69" s="136"/>
      <c r="N69" s="136"/>
      <c r="O69" s="136"/>
      <c r="P69" s="136"/>
      <c r="Q69" s="136"/>
    </row>
    <row r="70" spans="1:17" x14ac:dyDescent="0.35">
      <c r="A70" s="136"/>
      <c r="B70" s="136"/>
      <c r="C70" s="136"/>
      <c r="D70" s="136"/>
      <c r="E70" s="136"/>
      <c r="F70" s="136"/>
      <c r="G70" s="136"/>
      <c r="H70" s="136"/>
      <c r="I70" s="136"/>
      <c r="J70" s="136"/>
      <c r="K70" s="136"/>
      <c r="L70" s="136"/>
      <c r="M70" s="136"/>
      <c r="N70" s="136"/>
      <c r="O70" s="136"/>
      <c r="P70" s="136"/>
      <c r="Q70" s="136"/>
    </row>
    <row r="71" spans="1:17" x14ac:dyDescent="0.35">
      <c r="A71" s="136"/>
      <c r="B71" s="136"/>
      <c r="C71" s="136"/>
      <c r="D71" s="136"/>
      <c r="E71" s="136"/>
      <c r="F71" s="136"/>
      <c r="G71" s="136"/>
      <c r="H71" s="136"/>
      <c r="I71" s="136"/>
      <c r="J71" s="136"/>
      <c r="K71" s="136"/>
      <c r="L71" s="136"/>
      <c r="M71" s="136"/>
      <c r="N71" s="136"/>
      <c r="O71" s="136"/>
      <c r="P71" s="136"/>
      <c r="Q71" s="136"/>
    </row>
    <row r="72" spans="1:17" x14ac:dyDescent="0.35">
      <c r="A72" s="136"/>
      <c r="B72" s="136"/>
      <c r="C72" s="136"/>
      <c r="D72" s="136"/>
      <c r="E72" s="136"/>
      <c r="F72" s="136"/>
      <c r="G72" s="136"/>
      <c r="H72" s="136"/>
      <c r="I72" s="136"/>
      <c r="J72" s="136"/>
      <c r="K72" s="136"/>
      <c r="L72" s="136"/>
      <c r="M72" s="136"/>
      <c r="N72" s="136"/>
      <c r="O72" s="136"/>
      <c r="P72" s="136"/>
      <c r="Q72" s="136"/>
    </row>
    <row r="73" spans="1:17" x14ac:dyDescent="0.35">
      <c r="A73" s="136"/>
      <c r="B73" s="136"/>
      <c r="C73" s="136"/>
      <c r="D73" s="136"/>
      <c r="E73" s="136"/>
      <c r="F73" s="136"/>
      <c r="G73" s="136"/>
      <c r="H73" s="136"/>
      <c r="I73" s="136"/>
      <c r="J73" s="136"/>
      <c r="K73" s="136"/>
      <c r="L73" s="136"/>
      <c r="M73" s="136"/>
      <c r="N73" s="136"/>
      <c r="O73" s="136"/>
      <c r="P73" s="136"/>
      <c r="Q73" s="136"/>
    </row>
    <row r="74" spans="1:17" x14ac:dyDescent="0.35">
      <c r="A74" s="136"/>
      <c r="B74" s="136"/>
      <c r="C74" s="136"/>
      <c r="D74" s="136"/>
      <c r="E74" s="136"/>
      <c r="F74" s="136"/>
      <c r="G74" s="136"/>
      <c r="H74" s="136"/>
      <c r="I74" s="136"/>
      <c r="J74" s="136"/>
      <c r="K74" s="136"/>
      <c r="L74" s="136"/>
      <c r="M74" s="136"/>
      <c r="N74" s="136"/>
      <c r="O74" s="136"/>
      <c r="P74" s="136"/>
      <c r="Q74" s="136"/>
    </row>
    <row r="75" spans="1:17" x14ac:dyDescent="0.35">
      <c r="A75" s="136"/>
      <c r="B75" s="136"/>
      <c r="C75" s="136"/>
      <c r="D75" s="136"/>
      <c r="E75" s="136"/>
      <c r="F75" s="136"/>
      <c r="G75" s="136"/>
      <c r="H75" s="136"/>
      <c r="I75" s="136"/>
      <c r="J75" s="136"/>
      <c r="K75" s="136"/>
      <c r="L75" s="136"/>
      <c r="M75" s="136"/>
      <c r="N75" s="136"/>
      <c r="O75" s="136"/>
      <c r="P75" s="136"/>
      <c r="Q75" s="136"/>
    </row>
    <row r="76" spans="1:17" x14ac:dyDescent="0.35">
      <c r="A76" s="136"/>
      <c r="B76" s="136"/>
      <c r="C76" s="136"/>
      <c r="D76" s="136"/>
      <c r="E76" s="136"/>
      <c r="F76" s="136"/>
      <c r="G76" s="136"/>
      <c r="H76" s="136"/>
      <c r="I76" s="136"/>
      <c r="J76" s="136"/>
      <c r="K76" s="136"/>
      <c r="L76" s="136"/>
      <c r="M76" s="136"/>
      <c r="N76" s="136"/>
      <c r="O76" s="136"/>
      <c r="P76" s="136"/>
      <c r="Q76" s="136"/>
    </row>
    <row r="77" spans="1:17" x14ac:dyDescent="0.35">
      <c r="A77" s="136"/>
      <c r="B77" s="136"/>
      <c r="C77" s="136"/>
      <c r="D77" s="136"/>
      <c r="E77" s="136"/>
      <c r="F77" s="136"/>
      <c r="G77" s="136"/>
      <c r="H77" s="136"/>
      <c r="I77" s="136"/>
      <c r="J77" s="136"/>
      <c r="K77" s="136"/>
      <c r="L77" s="136"/>
      <c r="M77" s="136"/>
      <c r="N77" s="136"/>
      <c r="O77" s="136"/>
      <c r="P77" s="136"/>
      <c r="Q77" s="136"/>
    </row>
    <row r="78" spans="1:17" x14ac:dyDescent="0.35">
      <c r="A78" s="136"/>
      <c r="B78" s="136"/>
      <c r="C78" s="136"/>
      <c r="D78" s="136"/>
      <c r="E78" s="136"/>
      <c r="F78" s="136"/>
      <c r="G78" s="136"/>
      <c r="H78" s="136"/>
      <c r="I78" s="136"/>
      <c r="J78" s="136"/>
      <c r="K78" s="136"/>
      <c r="L78" s="136"/>
      <c r="M78" s="136"/>
      <c r="N78" s="136"/>
      <c r="O78" s="136"/>
      <c r="P78" s="136"/>
      <c r="Q78" s="136"/>
    </row>
    <row r="79" spans="1:17" x14ac:dyDescent="0.35">
      <c r="A79" s="136"/>
      <c r="B79" s="136"/>
      <c r="C79" s="136"/>
      <c r="D79" s="136"/>
      <c r="E79" s="136"/>
      <c r="F79" s="136"/>
      <c r="G79" s="136"/>
      <c r="H79" s="136"/>
      <c r="I79" s="136"/>
      <c r="J79" s="136"/>
      <c r="K79" s="136"/>
      <c r="L79" s="136"/>
      <c r="M79" s="136"/>
      <c r="N79" s="136"/>
      <c r="O79" s="136"/>
      <c r="P79" s="136"/>
      <c r="Q79" s="136"/>
    </row>
    <row r="80" spans="1:17" x14ac:dyDescent="0.35">
      <c r="A80" s="136"/>
      <c r="B80" s="136"/>
      <c r="C80" s="136"/>
      <c r="D80" s="136"/>
      <c r="E80" s="136"/>
      <c r="F80" s="136"/>
      <c r="G80" s="136"/>
      <c r="H80" s="136"/>
      <c r="I80" s="136"/>
      <c r="J80" s="136"/>
      <c r="K80" s="136"/>
      <c r="L80" s="136"/>
      <c r="M80" s="136"/>
      <c r="N80" s="136"/>
      <c r="O80" s="136"/>
      <c r="P80" s="136"/>
      <c r="Q80" s="136"/>
    </row>
    <row r="81" spans="1:17" x14ac:dyDescent="0.35">
      <c r="A81" s="136"/>
      <c r="B81" s="136"/>
      <c r="C81" s="136"/>
      <c r="D81" s="136"/>
      <c r="E81" s="136"/>
      <c r="F81" s="136"/>
      <c r="G81" s="136"/>
      <c r="H81" s="136"/>
      <c r="I81" s="136"/>
      <c r="J81" s="136"/>
      <c r="K81" s="136"/>
      <c r="L81" s="136"/>
      <c r="M81" s="136"/>
      <c r="N81" s="136"/>
      <c r="O81" s="136"/>
      <c r="P81" s="136"/>
      <c r="Q81" s="136"/>
    </row>
    <row r="82" spans="1:17" x14ac:dyDescent="0.35">
      <c r="A82" s="136"/>
      <c r="B82" s="136"/>
      <c r="C82" s="136"/>
      <c r="D82" s="136"/>
      <c r="E82" s="136"/>
      <c r="F82" s="136"/>
      <c r="G82" s="136"/>
      <c r="H82" s="136"/>
      <c r="I82" s="136"/>
      <c r="J82" s="136"/>
      <c r="K82" s="136"/>
      <c r="L82" s="136"/>
      <c r="M82" s="136"/>
      <c r="N82" s="136"/>
      <c r="O82" s="136"/>
      <c r="P82" s="136"/>
      <c r="Q82" s="136"/>
    </row>
    <row r="83" spans="1:17" x14ac:dyDescent="0.35">
      <c r="A83" s="136"/>
      <c r="B83" s="136"/>
      <c r="C83" s="136"/>
      <c r="D83" s="136"/>
      <c r="E83" s="136"/>
      <c r="F83" s="136"/>
      <c r="G83" s="136"/>
      <c r="H83" s="136"/>
      <c r="I83" s="136"/>
      <c r="J83" s="136"/>
      <c r="K83" s="136"/>
      <c r="L83" s="136"/>
      <c r="M83" s="136"/>
      <c r="N83" s="136"/>
      <c r="O83" s="136"/>
      <c r="P83" s="136"/>
      <c r="Q83" s="136"/>
    </row>
    <row r="84" spans="1:17" x14ac:dyDescent="0.35">
      <c r="A84" s="136"/>
      <c r="B84" s="136"/>
      <c r="C84" s="136"/>
      <c r="D84" s="136"/>
      <c r="E84" s="136"/>
      <c r="F84" s="136"/>
      <c r="G84" s="136"/>
      <c r="H84" s="136"/>
      <c r="I84" s="136"/>
      <c r="J84" s="136"/>
      <c r="K84" s="136"/>
      <c r="L84" s="136"/>
      <c r="M84" s="136"/>
      <c r="N84" s="136"/>
      <c r="O84" s="136"/>
      <c r="P84" s="136"/>
      <c r="Q84" s="136"/>
    </row>
    <row r="85" spans="1:17" x14ac:dyDescent="0.35">
      <c r="A85" s="136"/>
      <c r="B85" s="136"/>
      <c r="C85" s="136"/>
      <c r="D85" s="136"/>
      <c r="E85" s="136"/>
      <c r="F85" s="136"/>
      <c r="G85" s="136"/>
      <c r="H85" s="136"/>
      <c r="I85" s="136"/>
      <c r="J85" s="136"/>
      <c r="K85" s="136"/>
      <c r="L85" s="136"/>
      <c r="M85" s="136"/>
      <c r="N85" s="136"/>
      <c r="O85" s="136"/>
      <c r="P85" s="136"/>
      <c r="Q85" s="136"/>
    </row>
    <row r="86" spans="1:17" x14ac:dyDescent="0.35">
      <c r="A86" s="136"/>
      <c r="B86" s="136"/>
      <c r="C86" s="136"/>
      <c r="D86" s="136"/>
      <c r="E86" s="136"/>
      <c r="F86" s="136"/>
      <c r="G86" s="136"/>
      <c r="H86" s="136"/>
      <c r="I86" s="136"/>
      <c r="J86" s="136"/>
      <c r="K86" s="136"/>
      <c r="L86" s="136"/>
      <c r="M86" s="136"/>
      <c r="N86" s="136"/>
      <c r="O86" s="136"/>
      <c r="P86" s="136"/>
      <c r="Q86" s="136"/>
    </row>
    <row r="87" spans="1:17" x14ac:dyDescent="0.35">
      <c r="A87" s="136"/>
      <c r="B87" s="136"/>
      <c r="C87" s="136"/>
      <c r="D87" s="136"/>
      <c r="E87" s="136"/>
      <c r="F87" s="136"/>
      <c r="G87" s="136"/>
      <c r="H87" s="136"/>
      <c r="I87" s="136"/>
      <c r="J87" s="136"/>
      <c r="K87" s="136"/>
      <c r="L87" s="136"/>
      <c r="M87" s="136"/>
      <c r="N87" s="136"/>
      <c r="O87" s="136"/>
      <c r="P87" s="136"/>
      <c r="Q87" s="136"/>
    </row>
    <row r="88" spans="1:17" x14ac:dyDescent="0.35">
      <c r="A88" s="136"/>
      <c r="B88" s="136"/>
      <c r="C88" s="136"/>
      <c r="D88" s="136"/>
      <c r="E88" s="136"/>
      <c r="F88" s="136"/>
      <c r="G88" s="136"/>
      <c r="H88" s="136"/>
      <c r="I88" s="136"/>
      <c r="J88" s="136"/>
      <c r="K88" s="136"/>
      <c r="L88" s="136"/>
      <c r="M88" s="136"/>
      <c r="N88" s="136"/>
      <c r="O88" s="136"/>
      <c r="P88" s="136"/>
      <c r="Q88" s="136"/>
    </row>
    <row r="89" spans="1:17" x14ac:dyDescent="0.35">
      <c r="A89" s="136"/>
      <c r="B89" s="136"/>
      <c r="C89" s="136"/>
      <c r="D89" s="136"/>
      <c r="E89" s="136"/>
      <c r="F89" s="136"/>
      <c r="G89" s="136"/>
      <c r="H89" s="136"/>
      <c r="I89" s="136"/>
      <c r="J89" s="136"/>
      <c r="K89" s="136"/>
      <c r="L89" s="136"/>
      <c r="M89" s="136"/>
      <c r="N89" s="136"/>
      <c r="O89" s="136"/>
      <c r="P89" s="136"/>
      <c r="Q89" s="136"/>
    </row>
    <row r="90" spans="1:17" x14ac:dyDescent="0.35">
      <c r="A90" s="136"/>
      <c r="B90" s="136"/>
      <c r="C90" s="136"/>
      <c r="D90" s="136"/>
      <c r="E90" s="136"/>
      <c r="F90" s="136"/>
      <c r="G90" s="136"/>
      <c r="H90" s="136"/>
      <c r="I90" s="136"/>
      <c r="J90" s="136"/>
      <c r="K90" s="136"/>
      <c r="L90" s="136"/>
      <c r="M90" s="136"/>
      <c r="N90" s="136"/>
      <c r="O90" s="136"/>
      <c r="P90" s="136"/>
      <c r="Q90" s="136"/>
    </row>
    <row r="91" spans="1:17" x14ac:dyDescent="0.35">
      <c r="A91" s="136"/>
      <c r="B91" s="136"/>
      <c r="C91" s="136"/>
      <c r="D91" s="136"/>
      <c r="E91" s="136"/>
      <c r="F91" s="136"/>
      <c r="G91" s="136"/>
      <c r="H91" s="136"/>
      <c r="I91" s="136"/>
      <c r="J91" s="136"/>
      <c r="K91" s="136"/>
      <c r="L91" s="136"/>
      <c r="M91" s="136"/>
      <c r="N91" s="136"/>
      <c r="O91" s="136"/>
      <c r="P91" s="136"/>
      <c r="Q91" s="136"/>
    </row>
    <row r="92" spans="1:17" x14ac:dyDescent="0.35">
      <c r="A92" s="136"/>
      <c r="B92" s="136"/>
      <c r="C92" s="136"/>
      <c r="D92" s="136"/>
      <c r="E92" s="136"/>
      <c r="F92" s="136"/>
      <c r="G92" s="136"/>
      <c r="H92" s="136"/>
      <c r="I92" s="136"/>
      <c r="J92" s="136"/>
      <c r="K92" s="136"/>
      <c r="L92" s="136"/>
      <c r="M92" s="136"/>
      <c r="N92" s="136"/>
      <c r="O92" s="136"/>
      <c r="P92" s="136"/>
      <c r="Q92" s="136"/>
    </row>
    <row r="93" spans="1:17" x14ac:dyDescent="0.35">
      <c r="A93" s="136"/>
      <c r="B93" s="136"/>
      <c r="C93" s="136"/>
      <c r="D93" s="136"/>
      <c r="E93" s="136"/>
      <c r="F93" s="136"/>
      <c r="G93" s="136"/>
      <c r="H93" s="136"/>
      <c r="I93" s="136"/>
      <c r="J93" s="136"/>
      <c r="K93" s="136"/>
      <c r="L93" s="136"/>
      <c r="M93" s="136"/>
      <c r="N93" s="136"/>
      <c r="O93" s="136"/>
      <c r="P93" s="136"/>
      <c r="Q93" s="136"/>
    </row>
    <row r="94" spans="1:17" x14ac:dyDescent="0.35">
      <c r="A94" s="136"/>
      <c r="B94" s="136"/>
      <c r="C94" s="136"/>
      <c r="D94" s="136"/>
      <c r="E94" s="136"/>
      <c r="F94" s="136"/>
      <c r="G94" s="136"/>
      <c r="H94" s="136"/>
      <c r="I94" s="136"/>
      <c r="J94" s="136"/>
      <c r="K94" s="136"/>
      <c r="L94" s="136"/>
      <c r="M94" s="136"/>
      <c r="N94" s="136"/>
      <c r="O94" s="136"/>
      <c r="P94" s="136"/>
      <c r="Q94" s="136"/>
    </row>
    <row r="95" spans="1:17" x14ac:dyDescent="0.35">
      <c r="A95" s="136"/>
      <c r="B95" s="136"/>
      <c r="C95" s="136"/>
      <c r="D95" s="136"/>
      <c r="E95" s="136"/>
      <c r="F95" s="136"/>
      <c r="G95" s="136"/>
      <c r="H95" s="136"/>
      <c r="I95" s="136"/>
      <c r="J95" s="136"/>
      <c r="K95" s="136"/>
      <c r="L95" s="136"/>
      <c r="M95" s="136"/>
      <c r="N95" s="136"/>
      <c r="O95" s="136"/>
      <c r="P95" s="136"/>
      <c r="Q95" s="136"/>
    </row>
    <row r="96" spans="1:17" x14ac:dyDescent="0.35">
      <c r="A96" s="136"/>
      <c r="B96" s="136"/>
      <c r="C96" s="136"/>
      <c r="D96" s="136"/>
      <c r="E96" s="136"/>
      <c r="F96" s="136"/>
      <c r="G96" s="136"/>
      <c r="H96" s="136"/>
      <c r="I96" s="136"/>
      <c r="J96" s="136"/>
      <c r="K96" s="136"/>
      <c r="L96" s="136"/>
      <c r="M96" s="136"/>
      <c r="N96" s="136"/>
      <c r="O96" s="136"/>
      <c r="P96" s="136"/>
      <c r="Q96" s="136"/>
    </row>
    <row r="97" spans="1:17" x14ac:dyDescent="0.35">
      <c r="A97" s="136"/>
      <c r="B97" s="136"/>
      <c r="C97" s="136"/>
      <c r="D97" s="136"/>
      <c r="E97" s="136"/>
      <c r="F97" s="136"/>
      <c r="G97" s="136"/>
      <c r="H97" s="136"/>
      <c r="I97" s="136"/>
      <c r="J97" s="136"/>
      <c r="K97" s="136"/>
      <c r="L97" s="136"/>
      <c r="M97" s="136"/>
      <c r="N97" s="136"/>
      <c r="O97" s="136"/>
      <c r="P97" s="136"/>
      <c r="Q97" s="136"/>
    </row>
    <row r="98" spans="1:17" x14ac:dyDescent="0.35">
      <c r="A98" s="136"/>
      <c r="B98" s="136"/>
      <c r="C98" s="136"/>
      <c r="D98" s="136"/>
      <c r="E98" s="136"/>
      <c r="F98" s="136"/>
      <c r="G98" s="136"/>
      <c r="H98" s="136"/>
      <c r="I98" s="136"/>
      <c r="J98" s="136"/>
      <c r="K98" s="136"/>
      <c r="L98" s="136"/>
      <c r="M98" s="136"/>
      <c r="N98" s="136"/>
      <c r="O98" s="136"/>
      <c r="P98" s="136"/>
      <c r="Q98" s="136"/>
    </row>
    <row r="99" spans="1:17" x14ac:dyDescent="0.35">
      <c r="A99" s="136"/>
      <c r="B99" s="136"/>
      <c r="C99" s="136"/>
      <c r="D99" s="136"/>
      <c r="E99" s="136"/>
      <c r="F99" s="136"/>
      <c r="G99" s="136"/>
      <c r="H99" s="136"/>
      <c r="I99" s="136"/>
      <c r="J99" s="136"/>
      <c r="K99" s="136"/>
      <c r="L99" s="136"/>
      <c r="M99" s="136"/>
      <c r="N99" s="136"/>
      <c r="O99" s="136"/>
      <c r="P99" s="136"/>
      <c r="Q99" s="136"/>
    </row>
    <row r="100" spans="1:17" x14ac:dyDescent="0.35">
      <c r="A100" s="136"/>
      <c r="B100" s="136"/>
      <c r="C100" s="136"/>
      <c r="D100" s="136"/>
      <c r="E100" s="136"/>
      <c r="F100" s="136"/>
      <c r="G100" s="136"/>
      <c r="H100" s="136"/>
      <c r="I100" s="136"/>
      <c r="J100" s="136"/>
      <c r="K100" s="136"/>
      <c r="L100" s="136"/>
      <c r="M100" s="136"/>
      <c r="N100" s="136"/>
      <c r="O100" s="136"/>
      <c r="P100" s="136"/>
      <c r="Q100" s="136"/>
    </row>
    <row r="101" spans="1:17" x14ac:dyDescent="0.35">
      <c r="A101" s="136"/>
      <c r="B101" s="136"/>
      <c r="C101" s="136"/>
      <c r="D101" s="136"/>
      <c r="E101" s="136"/>
      <c r="F101" s="136"/>
      <c r="G101" s="136"/>
      <c r="H101" s="136"/>
      <c r="I101" s="136"/>
      <c r="J101" s="136"/>
      <c r="K101" s="136"/>
      <c r="L101" s="136"/>
      <c r="M101" s="136"/>
      <c r="N101" s="136"/>
      <c r="O101" s="136"/>
      <c r="P101" s="136"/>
      <c r="Q101" s="136"/>
    </row>
    <row r="102" spans="1:17" x14ac:dyDescent="0.35">
      <c r="A102" s="136"/>
      <c r="B102" s="136"/>
      <c r="C102" s="136"/>
      <c r="D102" s="136"/>
      <c r="E102" s="136"/>
      <c r="F102" s="136"/>
      <c r="G102" s="136"/>
      <c r="H102" s="136"/>
      <c r="I102" s="136"/>
      <c r="J102" s="136"/>
      <c r="K102" s="136"/>
      <c r="L102" s="136"/>
      <c r="M102" s="136"/>
      <c r="N102" s="136"/>
      <c r="O102" s="136"/>
      <c r="P102" s="136"/>
      <c r="Q102" s="136"/>
    </row>
    <row r="103" spans="1:17" x14ac:dyDescent="0.35">
      <c r="A103" s="136"/>
      <c r="B103" s="136"/>
      <c r="C103" s="136"/>
      <c r="D103" s="136"/>
      <c r="E103" s="136"/>
      <c r="F103" s="136"/>
      <c r="G103" s="136"/>
      <c r="H103" s="136"/>
      <c r="I103" s="136"/>
      <c r="J103" s="136"/>
      <c r="K103" s="136"/>
      <c r="L103" s="136"/>
      <c r="M103" s="136"/>
      <c r="N103" s="136"/>
      <c r="O103" s="136"/>
      <c r="P103" s="136"/>
      <c r="Q103" s="136"/>
    </row>
    <row r="104" spans="1:17" x14ac:dyDescent="0.35">
      <c r="A104" s="136"/>
      <c r="B104" s="136"/>
      <c r="C104" s="136"/>
      <c r="D104" s="136"/>
      <c r="E104" s="136"/>
      <c r="F104" s="136"/>
      <c r="G104" s="136"/>
      <c r="H104" s="136"/>
      <c r="I104" s="136"/>
      <c r="J104" s="136"/>
      <c r="K104" s="136"/>
      <c r="L104" s="136"/>
      <c r="M104" s="136"/>
      <c r="N104" s="136"/>
      <c r="O104" s="136"/>
      <c r="P104" s="136"/>
      <c r="Q104" s="136"/>
    </row>
    <row r="105" spans="1:17" x14ac:dyDescent="0.35">
      <c r="A105" s="136"/>
      <c r="B105" s="136"/>
      <c r="C105" s="136"/>
      <c r="D105" s="136"/>
      <c r="E105" s="136"/>
      <c r="F105" s="136"/>
      <c r="G105" s="136"/>
      <c r="H105" s="136"/>
      <c r="I105" s="136"/>
      <c r="J105" s="136"/>
      <c r="K105" s="136"/>
      <c r="L105" s="136"/>
      <c r="M105" s="136"/>
      <c r="N105" s="136"/>
      <c r="O105" s="136"/>
      <c r="P105" s="136"/>
      <c r="Q105" s="136"/>
    </row>
    <row r="106" spans="1:17" x14ac:dyDescent="0.35">
      <c r="A106" s="136"/>
      <c r="B106" s="136"/>
      <c r="C106" s="136"/>
      <c r="D106" s="136"/>
      <c r="E106" s="136"/>
      <c r="F106" s="136"/>
      <c r="G106" s="136"/>
      <c r="H106" s="136"/>
      <c r="I106" s="136"/>
      <c r="J106" s="136"/>
      <c r="K106" s="136"/>
      <c r="L106" s="136"/>
      <c r="M106" s="136"/>
      <c r="N106" s="136"/>
      <c r="O106" s="136"/>
      <c r="P106" s="136"/>
      <c r="Q106" s="136"/>
    </row>
    <row r="107" spans="1:17" x14ac:dyDescent="0.35">
      <c r="A107" s="136"/>
      <c r="B107" s="136"/>
      <c r="C107" s="136"/>
      <c r="D107" s="136"/>
      <c r="E107" s="136"/>
      <c r="F107" s="136"/>
      <c r="G107" s="136"/>
      <c r="H107" s="136"/>
      <c r="I107" s="136"/>
      <c r="J107" s="136"/>
      <c r="K107" s="136"/>
      <c r="L107" s="136"/>
      <c r="M107" s="136"/>
      <c r="N107" s="136"/>
      <c r="O107" s="136"/>
      <c r="P107" s="136"/>
      <c r="Q107" s="136"/>
    </row>
    <row r="108" spans="1:17" x14ac:dyDescent="0.35">
      <c r="A108" s="136"/>
      <c r="B108" s="136"/>
      <c r="C108" s="136"/>
      <c r="D108" s="136"/>
      <c r="E108" s="136"/>
      <c r="F108" s="136"/>
      <c r="G108" s="136"/>
      <c r="H108" s="136"/>
      <c r="I108" s="136"/>
      <c r="J108" s="136"/>
      <c r="K108" s="136"/>
      <c r="L108" s="136"/>
      <c r="M108" s="136"/>
      <c r="N108" s="136"/>
      <c r="O108" s="136"/>
      <c r="P108" s="136"/>
      <c r="Q108" s="136"/>
    </row>
    <row r="109" spans="1:17" x14ac:dyDescent="0.35">
      <c r="A109" s="136"/>
      <c r="B109" s="136"/>
      <c r="C109" s="136"/>
      <c r="D109" s="136"/>
      <c r="E109" s="136"/>
      <c r="F109" s="136"/>
      <c r="G109" s="136"/>
      <c r="H109" s="136"/>
      <c r="I109" s="136"/>
      <c r="J109" s="136"/>
      <c r="K109" s="136"/>
      <c r="L109" s="136"/>
      <c r="M109" s="136"/>
      <c r="N109" s="136"/>
      <c r="O109" s="136"/>
      <c r="P109" s="136"/>
      <c r="Q109" s="136"/>
    </row>
    <row r="110" spans="1:17" x14ac:dyDescent="0.35">
      <c r="A110" s="136"/>
      <c r="B110" s="136"/>
      <c r="C110" s="136"/>
      <c r="D110" s="136"/>
      <c r="E110" s="136"/>
      <c r="F110" s="136"/>
      <c r="G110" s="136"/>
      <c r="H110" s="136"/>
      <c r="I110" s="136"/>
      <c r="J110" s="136"/>
      <c r="K110" s="136"/>
      <c r="L110" s="136"/>
      <c r="M110" s="136"/>
      <c r="N110" s="136"/>
      <c r="O110" s="136"/>
      <c r="P110" s="136"/>
      <c r="Q110" s="136"/>
    </row>
    <row r="111" spans="1:17" x14ac:dyDescent="0.35">
      <c r="A111" s="136"/>
      <c r="B111" s="136"/>
      <c r="C111" s="136"/>
      <c r="D111" s="136"/>
      <c r="E111" s="136"/>
      <c r="F111" s="136"/>
      <c r="G111" s="136"/>
      <c r="H111" s="136"/>
      <c r="I111" s="136"/>
      <c r="J111" s="136"/>
      <c r="K111" s="136"/>
      <c r="L111" s="136"/>
      <c r="M111" s="136"/>
      <c r="N111" s="136"/>
      <c r="O111" s="136"/>
      <c r="P111" s="136"/>
      <c r="Q111" s="136"/>
    </row>
    <row r="112" spans="1:17" x14ac:dyDescent="0.35">
      <c r="A112" s="136"/>
      <c r="B112" s="136"/>
      <c r="C112" s="136"/>
      <c r="D112" s="136"/>
      <c r="E112" s="136"/>
      <c r="F112" s="136"/>
      <c r="G112" s="136"/>
      <c r="H112" s="136"/>
      <c r="I112" s="136"/>
      <c r="J112" s="136"/>
      <c r="K112" s="136"/>
      <c r="L112" s="136"/>
      <c r="M112" s="136"/>
      <c r="N112" s="136"/>
      <c r="O112" s="136"/>
      <c r="P112" s="136"/>
      <c r="Q112" s="136"/>
    </row>
    <row r="113" spans="1:17" x14ac:dyDescent="0.35">
      <c r="A113" s="136"/>
      <c r="B113" s="136"/>
      <c r="C113" s="136"/>
      <c r="D113" s="136"/>
      <c r="E113" s="136"/>
      <c r="F113" s="136"/>
      <c r="G113" s="136"/>
      <c r="H113" s="136"/>
      <c r="I113" s="136"/>
      <c r="J113" s="136"/>
      <c r="K113" s="136"/>
      <c r="L113" s="136"/>
      <c r="M113" s="136"/>
      <c r="N113" s="136"/>
      <c r="O113" s="136"/>
      <c r="P113" s="136"/>
      <c r="Q113" s="136"/>
    </row>
    <row r="114" spans="1:17" x14ac:dyDescent="0.35">
      <c r="A114" s="136"/>
      <c r="B114" s="136"/>
      <c r="C114" s="136"/>
      <c r="D114" s="136"/>
      <c r="E114" s="136"/>
      <c r="F114" s="136"/>
      <c r="G114" s="136"/>
      <c r="H114" s="136"/>
      <c r="I114" s="136"/>
      <c r="J114" s="136"/>
      <c r="K114" s="136"/>
      <c r="L114" s="136"/>
      <c r="M114" s="136"/>
      <c r="N114" s="136"/>
      <c r="O114" s="136"/>
      <c r="P114" s="136"/>
      <c r="Q114" s="136"/>
    </row>
    <row r="115" spans="1:17" x14ac:dyDescent="0.35">
      <c r="A115" s="136"/>
      <c r="B115" s="136"/>
      <c r="C115" s="136"/>
      <c r="D115" s="136"/>
      <c r="E115" s="136"/>
      <c r="F115" s="136"/>
      <c r="G115" s="136"/>
      <c r="H115" s="136"/>
      <c r="I115" s="136"/>
      <c r="J115" s="136"/>
      <c r="K115" s="136"/>
      <c r="L115" s="136"/>
      <c r="M115" s="136"/>
      <c r="N115" s="136"/>
      <c r="O115" s="136"/>
      <c r="P115" s="136"/>
      <c r="Q115" s="136"/>
    </row>
    <row r="116" spans="1:17" x14ac:dyDescent="0.35">
      <c r="A116" s="136"/>
      <c r="B116" s="136"/>
      <c r="C116" s="136"/>
      <c r="D116" s="136"/>
      <c r="E116" s="136"/>
      <c r="F116" s="136"/>
      <c r="G116" s="136"/>
      <c r="H116" s="136"/>
      <c r="I116" s="136"/>
      <c r="J116" s="136"/>
      <c r="K116" s="136"/>
      <c r="L116" s="136"/>
      <c r="M116" s="136"/>
      <c r="N116" s="136"/>
      <c r="O116" s="136"/>
      <c r="P116" s="136"/>
      <c r="Q116" s="136"/>
    </row>
    <row r="117" spans="1:17" x14ac:dyDescent="0.35">
      <c r="A117" s="136"/>
      <c r="B117" s="136"/>
      <c r="C117" s="136"/>
      <c r="D117" s="136"/>
      <c r="E117" s="136"/>
      <c r="F117" s="136"/>
      <c r="G117" s="136"/>
      <c r="H117" s="136"/>
      <c r="I117" s="136"/>
      <c r="J117" s="136"/>
      <c r="K117" s="136"/>
      <c r="L117" s="136"/>
      <c r="M117" s="136"/>
      <c r="N117" s="136"/>
      <c r="O117" s="136"/>
      <c r="P117" s="136"/>
      <c r="Q117" s="136"/>
    </row>
    <row r="118" spans="1:17" x14ac:dyDescent="0.35">
      <c r="A118" s="136"/>
      <c r="B118" s="136"/>
      <c r="C118" s="136"/>
      <c r="D118" s="136"/>
      <c r="E118" s="136"/>
      <c r="F118" s="136"/>
      <c r="G118" s="136"/>
      <c r="H118" s="136"/>
      <c r="I118" s="136"/>
      <c r="J118" s="136"/>
      <c r="K118" s="136"/>
      <c r="L118" s="136"/>
      <c r="M118" s="136"/>
      <c r="N118" s="136"/>
      <c r="O118" s="136"/>
      <c r="P118" s="136"/>
      <c r="Q118" s="136"/>
    </row>
    <row r="119" spans="1:17" x14ac:dyDescent="0.35">
      <c r="A119" s="136"/>
      <c r="B119" s="136"/>
      <c r="C119" s="136"/>
      <c r="D119" s="136"/>
      <c r="E119" s="136"/>
      <c r="F119" s="136"/>
      <c r="G119" s="136"/>
      <c r="H119" s="136"/>
      <c r="I119" s="136"/>
      <c r="J119" s="136"/>
      <c r="K119" s="136"/>
      <c r="L119" s="136"/>
      <c r="M119" s="136"/>
      <c r="N119" s="136"/>
      <c r="O119" s="136"/>
      <c r="P119" s="136"/>
      <c r="Q119" s="136"/>
    </row>
    <row r="120" spans="1:17" x14ac:dyDescent="0.35">
      <c r="A120" s="136"/>
      <c r="B120" s="136"/>
      <c r="C120" s="136"/>
      <c r="D120" s="136"/>
      <c r="E120" s="136"/>
      <c r="F120" s="136"/>
      <c r="G120" s="136"/>
      <c r="H120" s="136"/>
      <c r="I120" s="136"/>
      <c r="J120" s="136"/>
      <c r="K120" s="136"/>
      <c r="L120" s="136"/>
      <c r="M120" s="136"/>
      <c r="N120" s="136"/>
      <c r="O120" s="136"/>
      <c r="P120" s="136"/>
      <c r="Q120" s="136"/>
    </row>
    <row r="121" spans="1:17" x14ac:dyDescent="0.35">
      <c r="A121" s="136"/>
      <c r="B121" s="136"/>
      <c r="C121" s="136"/>
      <c r="D121" s="136"/>
      <c r="E121" s="136"/>
      <c r="F121" s="136"/>
      <c r="G121" s="136"/>
      <c r="H121" s="136"/>
      <c r="I121" s="136"/>
      <c r="J121" s="136"/>
      <c r="K121" s="136"/>
      <c r="L121" s="136"/>
      <c r="M121" s="136"/>
      <c r="N121" s="136"/>
      <c r="O121" s="136"/>
      <c r="P121" s="136"/>
      <c r="Q121" s="136"/>
    </row>
    <row r="122" spans="1:17" x14ac:dyDescent="0.35">
      <c r="A122" s="136"/>
      <c r="B122" s="136"/>
      <c r="C122" s="136"/>
      <c r="D122" s="136"/>
      <c r="E122" s="136"/>
      <c r="F122" s="136"/>
      <c r="G122" s="136"/>
      <c r="H122" s="136"/>
      <c r="I122" s="136"/>
      <c r="J122" s="136"/>
      <c r="K122" s="136"/>
      <c r="L122" s="136"/>
      <c r="M122" s="136"/>
      <c r="N122" s="136"/>
      <c r="O122" s="136"/>
      <c r="P122" s="136"/>
      <c r="Q122" s="136"/>
    </row>
    <row r="123" spans="1:17" x14ac:dyDescent="0.35">
      <c r="A123" s="136"/>
      <c r="B123" s="136"/>
      <c r="C123" s="136"/>
      <c r="D123" s="136"/>
      <c r="E123" s="136"/>
      <c r="F123" s="136"/>
      <c r="G123" s="136"/>
      <c r="H123" s="136"/>
      <c r="I123" s="136"/>
      <c r="J123" s="136"/>
      <c r="K123" s="136"/>
      <c r="L123" s="136"/>
      <c r="M123" s="136"/>
      <c r="N123" s="136"/>
      <c r="O123" s="136"/>
      <c r="P123" s="136"/>
      <c r="Q123" s="136"/>
    </row>
    <row r="124" spans="1:17" x14ac:dyDescent="0.35">
      <c r="A124" s="136"/>
      <c r="B124" s="136"/>
      <c r="C124" s="136"/>
      <c r="D124" s="136"/>
      <c r="E124" s="136"/>
      <c r="F124" s="136"/>
      <c r="G124" s="136"/>
      <c r="H124" s="136"/>
      <c r="I124" s="136"/>
      <c r="J124" s="136"/>
      <c r="K124" s="136"/>
      <c r="L124" s="136"/>
      <c r="M124" s="136"/>
      <c r="N124" s="136"/>
      <c r="O124" s="136"/>
      <c r="P124" s="136"/>
      <c r="Q124" s="136"/>
    </row>
    <row r="125" spans="1:17" x14ac:dyDescent="0.35">
      <c r="A125" s="136"/>
      <c r="B125" s="136"/>
      <c r="C125" s="136"/>
      <c r="D125" s="136"/>
      <c r="E125" s="136"/>
      <c r="F125" s="136"/>
      <c r="G125" s="136"/>
      <c r="H125" s="136"/>
      <c r="I125" s="136"/>
      <c r="J125" s="136"/>
      <c r="K125" s="136"/>
      <c r="L125" s="136"/>
      <c r="M125" s="136"/>
      <c r="N125" s="136"/>
      <c r="O125" s="136"/>
      <c r="P125" s="136"/>
      <c r="Q125" s="136"/>
    </row>
    <row r="126" spans="1:17" x14ac:dyDescent="0.35">
      <c r="A126" s="136"/>
      <c r="B126" s="136"/>
      <c r="C126" s="136"/>
      <c r="D126" s="136"/>
      <c r="E126" s="136"/>
      <c r="F126" s="136"/>
      <c r="G126" s="136"/>
      <c r="H126" s="136"/>
      <c r="I126" s="136"/>
      <c r="J126" s="136"/>
      <c r="K126" s="136"/>
      <c r="L126" s="136"/>
      <c r="M126" s="136"/>
      <c r="N126" s="136"/>
      <c r="O126" s="136"/>
      <c r="P126" s="136"/>
      <c r="Q126" s="136"/>
    </row>
    <row r="127" spans="1:17" x14ac:dyDescent="0.35">
      <c r="A127" s="136"/>
      <c r="B127" s="136"/>
      <c r="C127" s="136"/>
      <c r="D127" s="136"/>
      <c r="E127" s="136"/>
      <c r="F127" s="136"/>
      <c r="G127" s="136"/>
      <c r="H127" s="136"/>
      <c r="I127" s="136"/>
      <c r="J127" s="136"/>
      <c r="K127" s="136"/>
      <c r="L127" s="136"/>
      <c r="M127" s="136"/>
      <c r="N127" s="136"/>
      <c r="O127" s="136"/>
      <c r="P127" s="136"/>
      <c r="Q127" s="136"/>
    </row>
    <row r="128" spans="1:17" x14ac:dyDescent="0.35">
      <c r="A128" s="136"/>
      <c r="B128" s="136"/>
      <c r="C128" s="136"/>
      <c r="D128" s="136"/>
      <c r="E128" s="136"/>
      <c r="F128" s="136"/>
      <c r="G128" s="136"/>
      <c r="H128" s="136"/>
      <c r="I128" s="136"/>
      <c r="J128" s="136"/>
      <c r="K128" s="136"/>
      <c r="L128" s="136"/>
      <c r="M128" s="136"/>
      <c r="N128" s="136"/>
      <c r="O128" s="136"/>
      <c r="P128" s="136"/>
      <c r="Q128" s="136"/>
    </row>
    <row r="129" spans="1:17" x14ac:dyDescent="0.35">
      <c r="A129" s="136"/>
      <c r="B129" s="136"/>
      <c r="C129" s="136"/>
      <c r="D129" s="136"/>
      <c r="E129" s="136"/>
      <c r="F129" s="136"/>
      <c r="G129" s="136"/>
      <c r="H129" s="136"/>
      <c r="I129" s="136"/>
      <c r="J129" s="136"/>
      <c r="K129" s="136"/>
      <c r="L129" s="136"/>
      <c r="M129" s="136"/>
      <c r="N129" s="136"/>
      <c r="O129" s="136"/>
      <c r="P129" s="136"/>
      <c r="Q129" s="136"/>
    </row>
    <row r="130" spans="1:17" x14ac:dyDescent="0.35">
      <c r="A130" s="136"/>
      <c r="B130" s="136"/>
      <c r="C130" s="136"/>
      <c r="D130" s="136"/>
      <c r="E130" s="136"/>
      <c r="F130" s="136"/>
      <c r="G130" s="136"/>
      <c r="H130" s="136"/>
      <c r="I130" s="136"/>
      <c r="J130" s="136"/>
      <c r="K130" s="136"/>
      <c r="L130" s="136"/>
      <c r="M130" s="136"/>
      <c r="N130" s="136"/>
      <c r="O130" s="136"/>
      <c r="P130" s="136"/>
      <c r="Q130" s="136"/>
    </row>
    <row r="131" spans="1:17" x14ac:dyDescent="0.35">
      <c r="A131" s="136"/>
      <c r="B131" s="136"/>
      <c r="C131" s="136"/>
      <c r="D131" s="136"/>
      <c r="E131" s="136"/>
      <c r="F131" s="136"/>
      <c r="G131" s="136"/>
      <c r="H131" s="136"/>
      <c r="I131" s="136"/>
      <c r="J131" s="136"/>
      <c r="K131" s="136"/>
      <c r="L131" s="136"/>
      <c r="M131" s="136"/>
      <c r="N131" s="136"/>
      <c r="O131" s="136"/>
      <c r="P131" s="136"/>
      <c r="Q131" s="136"/>
    </row>
    <row r="132" spans="1:17" x14ac:dyDescent="0.35">
      <c r="A132" s="136"/>
      <c r="B132" s="136"/>
      <c r="C132" s="136"/>
      <c r="D132" s="136"/>
      <c r="E132" s="136"/>
      <c r="F132" s="136"/>
      <c r="G132" s="136"/>
      <c r="H132" s="136"/>
      <c r="I132" s="136"/>
      <c r="J132" s="136"/>
      <c r="K132" s="136"/>
      <c r="L132" s="136"/>
      <c r="M132" s="136"/>
      <c r="N132" s="136"/>
      <c r="O132" s="136"/>
      <c r="P132" s="136"/>
      <c r="Q132" s="136"/>
    </row>
    <row r="133" spans="1:17" x14ac:dyDescent="0.35">
      <c r="A133" s="136"/>
      <c r="B133" s="136"/>
      <c r="C133" s="136"/>
      <c r="D133" s="136"/>
      <c r="E133" s="136"/>
      <c r="F133" s="136"/>
      <c r="G133" s="136"/>
      <c r="H133" s="136"/>
      <c r="I133" s="136"/>
      <c r="J133" s="136"/>
      <c r="K133" s="136"/>
      <c r="L133" s="136"/>
      <c r="M133" s="136"/>
      <c r="N133" s="136"/>
      <c r="O133" s="136"/>
      <c r="P133" s="136"/>
      <c r="Q133" s="136"/>
    </row>
    <row r="134" spans="1:17" x14ac:dyDescent="0.35">
      <c r="A134" s="136"/>
      <c r="B134" s="136"/>
      <c r="C134" s="136"/>
      <c r="D134" s="136"/>
      <c r="E134" s="136"/>
      <c r="F134" s="136"/>
      <c r="G134" s="136"/>
      <c r="H134" s="136"/>
      <c r="I134" s="136"/>
      <c r="J134" s="136"/>
      <c r="K134" s="136"/>
      <c r="L134" s="136"/>
      <c r="M134" s="136"/>
      <c r="N134" s="136"/>
      <c r="O134" s="136"/>
      <c r="P134" s="136"/>
      <c r="Q134" s="136"/>
    </row>
    <row r="135" spans="1:17" x14ac:dyDescent="0.35">
      <c r="A135" s="136"/>
      <c r="B135" s="136"/>
      <c r="C135" s="136"/>
      <c r="D135" s="136"/>
      <c r="E135" s="136"/>
      <c r="F135" s="136"/>
      <c r="G135" s="136"/>
      <c r="H135" s="136"/>
      <c r="I135" s="136"/>
      <c r="J135" s="136"/>
      <c r="K135" s="136"/>
      <c r="L135" s="136"/>
      <c r="M135" s="136"/>
      <c r="N135" s="136"/>
      <c r="O135" s="136"/>
      <c r="P135" s="136"/>
      <c r="Q135" s="136"/>
    </row>
    <row r="136" spans="1:17" x14ac:dyDescent="0.35">
      <c r="A136" s="136"/>
      <c r="B136" s="136"/>
      <c r="C136" s="136"/>
      <c r="D136" s="136"/>
      <c r="E136" s="136"/>
      <c r="F136" s="136"/>
      <c r="G136" s="136"/>
      <c r="H136" s="136"/>
      <c r="I136" s="136"/>
      <c r="J136" s="136"/>
      <c r="K136" s="136"/>
      <c r="L136" s="136"/>
      <c r="M136" s="136"/>
      <c r="N136" s="136"/>
      <c r="O136" s="136"/>
      <c r="P136" s="136"/>
      <c r="Q136" s="136"/>
    </row>
    <row r="137" spans="1:17" x14ac:dyDescent="0.35">
      <c r="A137" s="136"/>
      <c r="B137" s="136"/>
      <c r="C137" s="136"/>
      <c r="D137" s="136"/>
      <c r="E137" s="136"/>
      <c r="F137" s="136"/>
      <c r="G137" s="136"/>
      <c r="H137" s="136"/>
      <c r="I137" s="136"/>
      <c r="J137" s="136"/>
      <c r="K137" s="136"/>
      <c r="L137" s="136"/>
      <c r="M137" s="136"/>
      <c r="N137" s="136"/>
      <c r="O137" s="136"/>
      <c r="P137" s="136"/>
      <c r="Q137" s="136"/>
    </row>
    <row r="138" spans="1:17" x14ac:dyDescent="0.35">
      <c r="A138" s="136"/>
      <c r="B138" s="136"/>
      <c r="C138" s="136"/>
      <c r="D138" s="136"/>
      <c r="E138" s="136"/>
      <c r="F138" s="136"/>
      <c r="G138" s="136"/>
      <c r="H138" s="136"/>
      <c r="I138" s="136"/>
      <c r="J138" s="136"/>
      <c r="K138" s="136"/>
      <c r="L138" s="136"/>
      <c r="M138" s="136"/>
      <c r="N138" s="136"/>
      <c r="O138" s="136"/>
      <c r="P138" s="136"/>
      <c r="Q138" s="136"/>
    </row>
    <row r="139" spans="1:17" x14ac:dyDescent="0.35">
      <c r="A139" s="136"/>
      <c r="B139" s="136"/>
      <c r="C139" s="136"/>
      <c r="D139" s="136"/>
      <c r="E139" s="136"/>
      <c r="F139" s="136"/>
      <c r="G139" s="136"/>
      <c r="H139" s="136"/>
      <c r="I139" s="136"/>
      <c r="J139" s="136"/>
      <c r="K139" s="136"/>
      <c r="L139" s="136"/>
      <c r="M139" s="136"/>
      <c r="N139" s="136"/>
      <c r="O139" s="136"/>
      <c r="P139" s="136"/>
      <c r="Q139" s="136"/>
    </row>
    <row r="140" spans="1:17" x14ac:dyDescent="0.35">
      <c r="A140" s="136"/>
      <c r="B140" s="136"/>
      <c r="C140" s="136"/>
      <c r="D140" s="136"/>
      <c r="E140" s="136"/>
      <c r="F140" s="136"/>
      <c r="G140" s="136"/>
      <c r="H140" s="136"/>
      <c r="I140" s="136"/>
      <c r="J140" s="136"/>
      <c r="K140" s="136"/>
      <c r="L140" s="136"/>
      <c r="M140" s="136"/>
      <c r="N140" s="136"/>
      <c r="O140" s="136"/>
      <c r="P140" s="136"/>
      <c r="Q140" s="136"/>
    </row>
    <row r="141" spans="1:17" x14ac:dyDescent="0.35">
      <c r="A141" s="136"/>
      <c r="B141" s="136"/>
      <c r="C141" s="136"/>
      <c r="D141" s="136"/>
      <c r="E141" s="136"/>
      <c r="F141" s="136"/>
      <c r="G141" s="136"/>
      <c r="H141" s="136"/>
      <c r="I141" s="136"/>
      <c r="J141" s="136"/>
      <c r="K141" s="136"/>
      <c r="L141" s="136"/>
      <c r="M141" s="136"/>
      <c r="N141" s="136"/>
      <c r="O141" s="136"/>
      <c r="P141" s="136"/>
      <c r="Q141" s="136"/>
    </row>
    <row r="142" spans="1:17" x14ac:dyDescent="0.35">
      <c r="A142" s="136"/>
      <c r="B142" s="136"/>
      <c r="C142" s="136"/>
      <c r="D142" s="136"/>
      <c r="E142" s="136"/>
      <c r="F142" s="136"/>
      <c r="G142" s="136"/>
      <c r="H142" s="136"/>
      <c r="I142" s="136"/>
      <c r="J142" s="136"/>
      <c r="K142" s="136"/>
      <c r="L142" s="136"/>
      <c r="M142" s="136"/>
      <c r="N142" s="136"/>
      <c r="O142" s="136"/>
      <c r="P142" s="136"/>
      <c r="Q142" s="136"/>
    </row>
    <row r="143" spans="1:17" x14ac:dyDescent="0.35">
      <c r="A143" s="136"/>
      <c r="B143" s="136"/>
      <c r="C143" s="136"/>
      <c r="D143" s="136"/>
      <c r="E143" s="136"/>
      <c r="F143" s="136"/>
      <c r="G143" s="136"/>
      <c r="H143" s="136"/>
      <c r="I143" s="136"/>
      <c r="J143" s="136"/>
      <c r="K143" s="136"/>
      <c r="L143" s="136"/>
      <c r="M143" s="136"/>
      <c r="N143" s="136"/>
      <c r="O143" s="136"/>
      <c r="P143" s="136"/>
      <c r="Q143" s="136"/>
    </row>
    <row r="144" spans="1:17" x14ac:dyDescent="0.35">
      <c r="A144" s="136"/>
      <c r="B144" s="136"/>
      <c r="C144" s="136"/>
      <c r="D144" s="136"/>
      <c r="E144" s="136"/>
      <c r="F144" s="136"/>
      <c r="G144" s="136"/>
      <c r="H144" s="136"/>
      <c r="I144" s="136"/>
      <c r="J144" s="136"/>
      <c r="K144" s="136"/>
      <c r="L144" s="136"/>
      <c r="M144" s="136"/>
      <c r="N144" s="136"/>
      <c r="O144" s="136"/>
      <c r="P144" s="136"/>
      <c r="Q144" s="136"/>
    </row>
    <row r="145" spans="1:17" x14ac:dyDescent="0.35">
      <c r="A145" s="136"/>
      <c r="B145" s="136"/>
      <c r="C145" s="136"/>
      <c r="D145" s="136"/>
      <c r="E145" s="136"/>
      <c r="F145" s="136"/>
      <c r="G145" s="136"/>
      <c r="H145" s="136"/>
      <c r="I145" s="136"/>
      <c r="J145" s="136"/>
      <c r="K145" s="136"/>
      <c r="L145" s="136"/>
      <c r="M145" s="136"/>
      <c r="N145" s="136"/>
      <c r="O145" s="136"/>
      <c r="P145" s="136"/>
      <c r="Q145" s="136"/>
    </row>
    <row r="146" spans="1:17" x14ac:dyDescent="0.35">
      <c r="A146" s="136"/>
      <c r="B146" s="136"/>
      <c r="C146" s="136"/>
      <c r="D146" s="136"/>
      <c r="E146" s="136"/>
      <c r="F146" s="136"/>
      <c r="G146" s="136"/>
      <c r="H146" s="136"/>
      <c r="I146" s="136"/>
      <c r="J146" s="136"/>
      <c r="K146" s="136"/>
      <c r="L146" s="136"/>
      <c r="M146" s="136"/>
      <c r="N146" s="136"/>
      <c r="O146" s="136"/>
      <c r="P146" s="136"/>
      <c r="Q146" s="136"/>
    </row>
    <row r="147" spans="1:17" x14ac:dyDescent="0.35">
      <c r="A147" s="136"/>
      <c r="B147" s="136"/>
      <c r="C147" s="136"/>
      <c r="D147" s="136"/>
      <c r="E147" s="136"/>
      <c r="F147" s="136"/>
      <c r="G147" s="136"/>
      <c r="H147" s="136"/>
      <c r="I147" s="136"/>
      <c r="J147" s="136"/>
      <c r="K147" s="136"/>
      <c r="L147" s="136"/>
      <c r="M147" s="136"/>
      <c r="N147" s="136"/>
      <c r="O147" s="136"/>
      <c r="P147" s="136"/>
      <c r="Q147" s="136"/>
    </row>
    <row r="148" spans="1:17" x14ac:dyDescent="0.35">
      <c r="A148" s="136"/>
      <c r="B148" s="136"/>
      <c r="C148" s="136"/>
      <c r="D148" s="136"/>
      <c r="E148" s="136"/>
      <c r="F148" s="136"/>
      <c r="G148" s="136"/>
      <c r="H148" s="136"/>
      <c r="I148" s="136"/>
      <c r="J148" s="136"/>
      <c r="K148" s="136"/>
      <c r="L148" s="136"/>
      <c r="M148" s="136"/>
      <c r="N148" s="136"/>
      <c r="O148" s="136"/>
      <c r="P148" s="136"/>
      <c r="Q148" s="136"/>
    </row>
    <row r="149" spans="1:17" x14ac:dyDescent="0.35">
      <c r="A149" s="136"/>
      <c r="B149" s="136"/>
      <c r="C149" s="136"/>
      <c r="D149" s="136"/>
      <c r="E149" s="136"/>
      <c r="F149" s="136"/>
      <c r="G149" s="136"/>
      <c r="H149" s="136"/>
      <c r="I149" s="136"/>
      <c r="J149" s="136"/>
      <c r="K149" s="136"/>
      <c r="L149" s="136"/>
      <c r="M149" s="136"/>
      <c r="N149" s="136"/>
      <c r="O149" s="136"/>
      <c r="P149" s="136"/>
      <c r="Q149" s="136"/>
    </row>
    <row r="150" spans="1:17" x14ac:dyDescent="0.35">
      <c r="A150" s="136"/>
      <c r="B150" s="136"/>
      <c r="C150" s="136"/>
      <c r="D150" s="136"/>
      <c r="E150" s="136"/>
      <c r="F150" s="136"/>
      <c r="G150" s="136"/>
      <c r="H150" s="136"/>
      <c r="I150" s="136"/>
      <c r="J150" s="136"/>
      <c r="K150" s="136"/>
      <c r="L150" s="136"/>
      <c r="M150" s="136"/>
      <c r="N150" s="136"/>
      <c r="O150" s="136"/>
      <c r="P150" s="136"/>
      <c r="Q150" s="136"/>
    </row>
    <row r="151" spans="1:17" x14ac:dyDescent="0.35">
      <c r="A151" s="136"/>
      <c r="B151" s="136"/>
      <c r="C151" s="136"/>
      <c r="D151" s="136"/>
      <c r="E151" s="136"/>
      <c r="F151" s="136"/>
      <c r="G151" s="136"/>
      <c r="H151" s="136"/>
      <c r="I151" s="136"/>
      <c r="J151" s="136"/>
      <c r="K151" s="136"/>
      <c r="L151" s="136"/>
      <c r="M151" s="136"/>
      <c r="N151" s="136"/>
      <c r="O151" s="136"/>
      <c r="P151" s="136"/>
      <c r="Q151" s="136"/>
    </row>
    <row r="152" spans="1:17" x14ac:dyDescent="0.35">
      <c r="A152" s="136"/>
      <c r="B152" s="136"/>
      <c r="C152" s="136"/>
      <c r="D152" s="136"/>
      <c r="E152" s="136"/>
      <c r="F152" s="136"/>
      <c r="G152" s="136"/>
      <c r="H152" s="136"/>
      <c r="I152" s="136"/>
      <c r="J152" s="136"/>
      <c r="K152" s="136"/>
      <c r="L152" s="136"/>
      <c r="M152" s="136"/>
      <c r="N152" s="136"/>
      <c r="O152" s="136"/>
      <c r="P152" s="136"/>
      <c r="Q152" s="136"/>
    </row>
    <row r="153" spans="1:17" x14ac:dyDescent="0.35">
      <c r="A153" s="136"/>
      <c r="B153" s="136"/>
      <c r="C153" s="136"/>
      <c r="D153" s="136"/>
      <c r="E153" s="136"/>
      <c r="F153" s="136"/>
      <c r="G153" s="136"/>
      <c r="H153" s="136"/>
      <c r="I153" s="136"/>
      <c r="J153" s="136"/>
      <c r="K153" s="136"/>
      <c r="L153" s="136"/>
      <c r="M153" s="136"/>
      <c r="N153" s="136"/>
      <c r="O153" s="136"/>
      <c r="P153" s="136"/>
      <c r="Q153" s="136"/>
    </row>
    <row r="154" spans="1:17" x14ac:dyDescent="0.35">
      <c r="A154" s="136"/>
      <c r="B154" s="136"/>
      <c r="C154" s="136"/>
      <c r="D154" s="136"/>
      <c r="E154" s="136"/>
      <c r="F154" s="136"/>
      <c r="G154" s="136"/>
      <c r="H154" s="136"/>
      <c r="I154" s="136"/>
      <c r="J154" s="136"/>
      <c r="K154" s="136"/>
      <c r="L154" s="136"/>
      <c r="M154" s="136"/>
      <c r="N154" s="136"/>
      <c r="O154" s="136"/>
      <c r="P154" s="136"/>
      <c r="Q154" s="136"/>
    </row>
    <row r="155" spans="1:17" x14ac:dyDescent="0.35">
      <c r="A155" s="136"/>
      <c r="B155" s="136"/>
      <c r="C155" s="136"/>
      <c r="D155" s="136"/>
      <c r="E155" s="136"/>
      <c r="F155" s="136"/>
      <c r="G155" s="136"/>
      <c r="H155" s="136"/>
      <c r="I155" s="136"/>
      <c r="J155" s="136"/>
      <c r="K155" s="136"/>
      <c r="L155" s="136"/>
      <c r="M155" s="136"/>
      <c r="N155" s="136"/>
      <c r="O155" s="136"/>
      <c r="P155" s="136"/>
      <c r="Q155" s="136"/>
    </row>
    <row r="156" spans="1:17" x14ac:dyDescent="0.35">
      <c r="A156" s="136"/>
      <c r="B156" s="136"/>
      <c r="C156" s="136"/>
      <c r="D156" s="136"/>
      <c r="E156" s="136"/>
      <c r="F156" s="136"/>
      <c r="G156" s="136"/>
      <c r="H156" s="136"/>
      <c r="I156" s="136"/>
      <c r="J156" s="136"/>
      <c r="K156" s="136"/>
      <c r="L156" s="136"/>
      <c r="M156" s="136"/>
      <c r="N156" s="136"/>
      <c r="O156" s="136"/>
      <c r="P156" s="136"/>
      <c r="Q156" s="136"/>
    </row>
    <row r="157" spans="1:17" x14ac:dyDescent="0.35">
      <c r="A157" s="136"/>
      <c r="B157" s="136"/>
      <c r="C157" s="136"/>
      <c r="D157" s="136"/>
      <c r="E157" s="136"/>
      <c r="F157" s="136"/>
      <c r="G157" s="136"/>
      <c r="H157" s="136"/>
      <c r="I157" s="136"/>
      <c r="J157" s="136"/>
      <c r="K157" s="136"/>
      <c r="L157" s="136"/>
      <c r="M157" s="136"/>
      <c r="N157" s="136"/>
      <c r="O157" s="136"/>
      <c r="P157" s="136"/>
      <c r="Q157" s="136"/>
    </row>
    <row r="158" spans="1:17" x14ac:dyDescent="0.35">
      <c r="A158" s="136"/>
      <c r="B158" s="136"/>
      <c r="C158" s="136"/>
      <c r="D158" s="136"/>
      <c r="E158" s="136"/>
      <c r="F158" s="136"/>
      <c r="G158" s="136"/>
      <c r="H158" s="136"/>
      <c r="I158" s="136"/>
      <c r="J158" s="136"/>
      <c r="K158" s="136"/>
      <c r="L158" s="136"/>
      <c r="M158" s="136"/>
      <c r="N158" s="136"/>
      <c r="O158" s="136"/>
      <c r="P158" s="136"/>
      <c r="Q158" s="136"/>
    </row>
    <row r="159" spans="1:17" x14ac:dyDescent="0.35">
      <c r="A159" s="136"/>
      <c r="B159" s="136"/>
      <c r="C159" s="136"/>
      <c r="D159" s="136"/>
      <c r="E159" s="136"/>
      <c r="F159" s="136"/>
      <c r="G159" s="136"/>
      <c r="H159" s="136"/>
      <c r="I159" s="136"/>
      <c r="J159" s="136"/>
      <c r="K159" s="136"/>
      <c r="L159" s="136"/>
      <c r="M159" s="136"/>
      <c r="N159" s="136"/>
      <c r="O159" s="136"/>
      <c r="P159" s="136"/>
      <c r="Q159" s="136"/>
    </row>
    <row r="160" spans="1:17" x14ac:dyDescent="0.35">
      <c r="A160" s="136"/>
      <c r="B160" s="136"/>
      <c r="C160" s="136"/>
      <c r="D160" s="136"/>
      <c r="E160" s="136"/>
      <c r="F160" s="136"/>
      <c r="G160" s="136"/>
      <c r="H160" s="136"/>
      <c r="I160" s="136"/>
      <c r="J160" s="136"/>
      <c r="K160" s="136"/>
      <c r="L160" s="136"/>
      <c r="M160" s="136"/>
      <c r="N160" s="136"/>
      <c r="O160" s="136"/>
      <c r="P160" s="136"/>
      <c r="Q160" s="136"/>
    </row>
    <row r="161" spans="1:17" x14ac:dyDescent="0.35">
      <c r="A161" s="136"/>
      <c r="B161" s="136"/>
      <c r="C161" s="136"/>
      <c r="D161" s="136"/>
      <c r="E161" s="136"/>
      <c r="F161" s="136"/>
      <c r="G161" s="136"/>
      <c r="H161" s="136"/>
      <c r="I161" s="136"/>
      <c r="J161" s="136"/>
      <c r="K161" s="136"/>
      <c r="L161" s="136"/>
      <c r="M161" s="136"/>
      <c r="N161" s="136"/>
      <c r="O161" s="136"/>
      <c r="P161" s="136"/>
      <c r="Q161" s="136"/>
    </row>
    <row r="162" spans="1:17" x14ac:dyDescent="0.35">
      <c r="A162" s="136"/>
      <c r="B162" s="136"/>
      <c r="C162" s="136"/>
      <c r="D162" s="136"/>
      <c r="E162" s="136"/>
      <c r="F162" s="136"/>
      <c r="G162" s="136"/>
      <c r="H162" s="136"/>
      <c r="I162" s="136"/>
      <c r="J162" s="136"/>
      <c r="K162" s="136"/>
      <c r="L162" s="136"/>
      <c r="M162" s="136"/>
      <c r="N162" s="136"/>
      <c r="O162" s="136"/>
      <c r="P162" s="136"/>
      <c r="Q162" s="136"/>
    </row>
    <row r="163" spans="1:17" x14ac:dyDescent="0.35">
      <c r="A163" s="136"/>
      <c r="B163" s="136"/>
      <c r="C163" s="136"/>
      <c r="D163" s="136"/>
      <c r="E163" s="136"/>
      <c r="F163" s="136"/>
      <c r="G163" s="136"/>
      <c r="H163" s="136"/>
      <c r="I163" s="136"/>
      <c r="J163" s="136"/>
      <c r="K163" s="136"/>
      <c r="L163" s="136"/>
      <c r="M163" s="136"/>
      <c r="N163" s="136"/>
      <c r="O163" s="136"/>
    </row>
    <row r="164" spans="1:17" x14ac:dyDescent="0.35">
      <c r="A164" s="136"/>
      <c r="B164" s="136"/>
      <c r="C164" s="136"/>
      <c r="D164" s="136"/>
      <c r="E164" s="136"/>
      <c r="F164" s="136"/>
      <c r="G164" s="136"/>
      <c r="H164" s="136"/>
      <c r="I164" s="136"/>
      <c r="J164" s="136"/>
      <c r="K164" s="136"/>
      <c r="L164" s="136"/>
      <c r="M164" s="136"/>
      <c r="N164" s="136"/>
      <c r="O164" s="136"/>
    </row>
    <row r="165" spans="1:17" x14ac:dyDescent="0.35">
      <c r="A165" s="136"/>
      <c r="B165" s="136"/>
      <c r="C165" s="136"/>
      <c r="D165" s="136"/>
      <c r="E165" s="136"/>
      <c r="F165" s="136"/>
      <c r="G165" s="136"/>
      <c r="H165" s="136"/>
      <c r="I165" s="136"/>
      <c r="J165" s="136"/>
      <c r="K165" s="136"/>
      <c r="L165" s="136"/>
      <c r="M165" s="136"/>
      <c r="N165" s="136"/>
      <c r="O165" s="136"/>
    </row>
    <row r="166" spans="1:17" x14ac:dyDescent="0.35">
      <c r="A166" s="136"/>
      <c r="B166" s="136"/>
      <c r="C166" s="136"/>
      <c r="D166" s="136"/>
      <c r="E166" s="136"/>
      <c r="F166" s="136"/>
      <c r="G166" s="136"/>
      <c r="H166" s="136"/>
      <c r="I166" s="136"/>
      <c r="J166" s="136"/>
      <c r="K166" s="136"/>
      <c r="L166" s="136"/>
      <c r="M166" s="136"/>
      <c r="N166" s="136"/>
      <c r="O166" s="136"/>
    </row>
    <row r="167" spans="1:17" x14ac:dyDescent="0.35">
      <c r="A167" s="136"/>
      <c r="B167" s="136"/>
      <c r="C167" s="136"/>
      <c r="D167" s="136"/>
      <c r="E167" s="136"/>
      <c r="F167" s="136"/>
      <c r="G167" s="136"/>
      <c r="H167" s="136"/>
      <c r="I167" s="136"/>
      <c r="J167" s="136"/>
      <c r="K167" s="136"/>
      <c r="L167" s="136"/>
      <c r="M167" s="136"/>
      <c r="N167" s="136"/>
      <c r="O167" s="136"/>
    </row>
    <row r="168" spans="1:17" x14ac:dyDescent="0.35">
      <c r="A168" s="136"/>
      <c r="B168" s="136"/>
      <c r="C168" s="136"/>
      <c r="D168" s="136"/>
      <c r="E168" s="136"/>
      <c r="F168" s="136"/>
      <c r="G168" s="136"/>
      <c r="H168" s="136"/>
      <c r="I168" s="136"/>
      <c r="J168" s="136"/>
      <c r="K168" s="136"/>
      <c r="L168" s="136"/>
      <c r="M168" s="136"/>
      <c r="N168" s="136"/>
      <c r="O168" s="136"/>
    </row>
    <row r="169" spans="1:17" x14ac:dyDescent="0.35">
      <c r="A169" s="136"/>
      <c r="B169" s="136"/>
      <c r="C169" s="136"/>
      <c r="D169" s="136"/>
      <c r="E169" s="136"/>
      <c r="F169" s="136"/>
      <c r="G169" s="136"/>
      <c r="H169" s="136"/>
      <c r="I169" s="136"/>
      <c r="J169" s="136"/>
      <c r="K169" s="136"/>
      <c r="L169" s="136"/>
      <c r="M169" s="136"/>
      <c r="N169" s="136"/>
      <c r="O169" s="136"/>
    </row>
    <row r="170" spans="1:17" x14ac:dyDescent="0.35">
      <c r="A170" s="136"/>
      <c r="B170" s="136"/>
      <c r="C170" s="136"/>
      <c r="D170" s="136"/>
      <c r="E170" s="136"/>
      <c r="F170" s="136"/>
      <c r="G170" s="136"/>
      <c r="H170" s="136"/>
      <c r="I170" s="136"/>
      <c r="J170" s="136"/>
      <c r="K170" s="136"/>
      <c r="L170" s="136"/>
      <c r="M170" s="136"/>
      <c r="N170" s="136"/>
      <c r="O170" s="136"/>
    </row>
    <row r="171" spans="1:17" x14ac:dyDescent="0.35">
      <c r="A171" s="136"/>
      <c r="B171" s="136"/>
      <c r="C171" s="136"/>
      <c r="D171" s="136"/>
      <c r="E171" s="136"/>
      <c r="F171" s="136"/>
      <c r="G171" s="136"/>
      <c r="H171" s="136"/>
      <c r="I171" s="136"/>
      <c r="J171" s="136"/>
      <c r="K171" s="136"/>
      <c r="L171" s="136"/>
      <c r="M171" s="136"/>
      <c r="N171" s="136"/>
      <c r="O171" s="136"/>
    </row>
    <row r="172" spans="1:17" x14ac:dyDescent="0.35">
      <c r="A172" s="136"/>
      <c r="B172" s="136"/>
      <c r="C172" s="136"/>
      <c r="D172" s="136"/>
      <c r="E172" s="136"/>
      <c r="F172" s="136"/>
      <c r="G172" s="136"/>
      <c r="H172" s="136"/>
      <c r="I172" s="136"/>
      <c r="J172" s="136"/>
      <c r="K172" s="136"/>
      <c r="L172" s="136"/>
      <c r="M172" s="136"/>
      <c r="N172" s="136"/>
      <c r="O172" s="136"/>
    </row>
    <row r="173" spans="1:17" x14ac:dyDescent="0.35">
      <c r="A173" s="136"/>
      <c r="B173" s="136"/>
      <c r="C173" s="136"/>
      <c r="D173" s="136"/>
      <c r="E173" s="136"/>
      <c r="F173" s="136"/>
      <c r="G173" s="136"/>
      <c r="H173" s="136"/>
      <c r="I173" s="136"/>
      <c r="J173" s="136"/>
      <c r="K173" s="136"/>
      <c r="L173" s="136"/>
      <c r="M173" s="136"/>
      <c r="N173" s="136"/>
      <c r="O173" s="136"/>
    </row>
    <row r="174" spans="1:17" x14ac:dyDescent="0.35">
      <c r="A174" s="136"/>
      <c r="B174" s="136"/>
      <c r="C174" s="136"/>
      <c r="D174" s="136"/>
      <c r="E174" s="136"/>
      <c r="F174" s="136"/>
      <c r="G174" s="136"/>
      <c r="H174" s="136"/>
      <c r="I174" s="136"/>
      <c r="J174" s="136"/>
      <c r="K174" s="136"/>
      <c r="L174" s="136"/>
      <c r="M174" s="136"/>
      <c r="N174" s="136"/>
      <c r="O174" s="136"/>
    </row>
    <row r="175" spans="1:17" x14ac:dyDescent="0.35">
      <c r="A175" s="136"/>
      <c r="B175" s="136"/>
      <c r="C175" s="136"/>
      <c r="D175" s="136"/>
      <c r="E175" s="136"/>
      <c r="F175" s="136"/>
      <c r="G175" s="136"/>
      <c r="H175" s="136"/>
      <c r="I175" s="136"/>
      <c r="J175" s="136"/>
      <c r="K175" s="136"/>
      <c r="L175" s="136"/>
      <c r="M175" s="136"/>
      <c r="N175" s="136"/>
      <c r="O175" s="136"/>
    </row>
    <row r="176" spans="1:17" x14ac:dyDescent="0.35">
      <c r="A176" s="136"/>
      <c r="B176" s="136"/>
      <c r="C176" s="136"/>
      <c r="D176" s="136"/>
      <c r="E176" s="136"/>
      <c r="F176" s="136"/>
      <c r="G176" s="136"/>
      <c r="H176" s="136"/>
      <c r="I176" s="136"/>
      <c r="J176" s="136"/>
      <c r="K176" s="136"/>
      <c r="L176" s="136"/>
      <c r="M176" s="136"/>
      <c r="N176" s="136"/>
      <c r="O176" s="136"/>
    </row>
    <row r="177" spans="1:15" x14ac:dyDescent="0.35">
      <c r="A177" s="136"/>
      <c r="B177" s="136"/>
      <c r="C177" s="136"/>
      <c r="D177" s="136"/>
      <c r="E177" s="136"/>
      <c r="F177" s="136"/>
      <c r="G177" s="136"/>
      <c r="H177" s="136"/>
      <c r="I177" s="136"/>
      <c r="J177" s="136"/>
      <c r="K177" s="136"/>
      <c r="L177" s="136"/>
      <c r="M177" s="136"/>
      <c r="N177" s="136"/>
      <c r="O177" s="136"/>
    </row>
    <row r="178" spans="1:15" x14ac:dyDescent="0.35">
      <c r="A178" s="136"/>
      <c r="B178" s="136"/>
      <c r="C178" s="136"/>
      <c r="D178" s="136"/>
      <c r="E178" s="136"/>
      <c r="F178" s="136"/>
      <c r="G178" s="136"/>
      <c r="H178" s="136"/>
      <c r="I178" s="136"/>
      <c r="J178" s="136"/>
      <c r="K178" s="136"/>
      <c r="L178" s="136"/>
      <c r="M178" s="136"/>
      <c r="N178" s="136"/>
      <c r="O178" s="136"/>
    </row>
    <row r="179" spans="1:15" x14ac:dyDescent="0.35">
      <c r="A179" s="136"/>
      <c r="B179" s="136"/>
      <c r="C179" s="136"/>
      <c r="D179" s="136"/>
      <c r="E179" s="136"/>
      <c r="F179" s="136"/>
      <c r="G179" s="136"/>
      <c r="H179" s="136"/>
      <c r="I179" s="136"/>
      <c r="J179" s="136"/>
      <c r="K179" s="136"/>
      <c r="L179" s="136"/>
      <c r="M179" s="136"/>
      <c r="N179" s="136"/>
      <c r="O179" s="136"/>
    </row>
    <row r="180" spans="1:15" x14ac:dyDescent="0.35">
      <c r="A180" s="136"/>
      <c r="B180" s="136"/>
      <c r="C180" s="136"/>
      <c r="D180" s="136"/>
      <c r="E180" s="136"/>
      <c r="F180" s="136"/>
      <c r="G180" s="136"/>
      <c r="H180" s="136"/>
      <c r="I180" s="136"/>
      <c r="J180" s="136"/>
      <c r="K180" s="136"/>
      <c r="L180" s="136"/>
      <c r="M180" s="136"/>
      <c r="N180" s="136"/>
      <c r="O180" s="136"/>
    </row>
    <row r="181" spans="1:15" x14ac:dyDescent="0.35">
      <c r="A181" s="136"/>
      <c r="B181" s="136"/>
      <c r="C181" s="136"/>
      <c r="D181" s="136"/>
      <c r="E181" s="136"/>
      <c r="F181" s="136"/>
      <c r="G181" s="136"/>
      <c r="H181" s="136"/>
      <c r="I181" s="136"/>
      <c r="J181" s="136"/>
      <c r="K181" s="136"/>
      <c r="L181" s="136"/>
      <c r="M181" s="136"/>
      <c r="N181" s="136"/>
      <c r="O181" s="136"/>
    </row>
    <row r="182" spans="1:15" x14ac:dyDescent="0.35">
      <c r="A182" s="136"/>
      <c r="B182" s="136"/>
      <c r="C182" s="136"/>
      <c r="D182" s="136"/>
      <c r="E182" s="136"/>
      <c r="F182" s="136"/>
      <c r="G182" s="136"/>
      <c r="H182" s="136"/>
      <c r="I182" s="136"/>
      <c r="J182" s="136"/>
      <c r="K182" s="136"/>
      <c r="L182" s="136"/>
      <c r="M182" s="136"/>
      <c r="N182" s="136"/>
      <c r="O182" s="136"/>
    </row>
    <row r="183" spans="1:15" x14ac:dyDescent="0.35">
      <c r="A183" s="136"/>
      <c r="B183" s="136"/>
      <c r="C183" s="136"/>
      <c r="D183" s="136"/>
      <c r="E183" s="136"/>
      <c r="F183" s="136"/>
      <c r="G183" s="136"/>
      <c r="H183" s="136"/>
      <c r="I183" s="136"/>
      <c r="J183" s="136"/>
      <c r="K183" s="136"/>
      <c r="L183" s="136"/>
      <c r="M183" s="136"/>
      <c r="N183" s="136"/>
      <c r="O183" s="136"/>
    </row>
    <row r="184" spans="1:15" x14ac:dyDescent="0.35">
      <c r="A184" s="136"/>
      <c r="B184" s="136"/>
      <c r="C184" s="136"/>
      <c r="D184" s="136"/>
      <c r="E184" s="136"/>
      <c r="F184" s="136"/>
      <c r="G184" s="136"/>
      <c r="H184" s="136"/>
      <c r="I184" s="136"/>
      <c r="J184" s="136"/>
      <c r="K184" s="136"/>
      <c r="L184" s="136"/>
      <c r="M184" s="136"/>
      <c r="N184" s="136"/>
      <c r="O184" s="136"/>
    </row>
    <row r="185" spans="1:15" x14ac:dyDescent="0.35">
      <c r="A185" s="136"/>
      <c r="B185" s="136"/>
      <c r="C185" s="136"/>
      <c r="D185" s="136"/>
      <c r="E185" s="136"/>
      <c r="F185" s="136"/>
      <c r="G185" s="136"/>
      <c r="H185" s="136"/>
      <c r="I185" s="136"/>
      <c r="J185" s="136"/>
      <c r="K185" s="136"/>
      <c r="L185" s="136"/>
      <c r="M185" s="136"/>
      <c r="N185" s="136"/>
      <c r="O185" s="136"/>
    </row>
    <row r="186" spans="1:15" x14ac:dyDescent="0.35">
      <c r="A186" s="136"/>
      <c r="B186" s="136"/>
      <c r="C186" s="136"/>
      <c r="D186" s="136"/>
      <c r="E186" s="136"/>
      <c r="F186" s="136"/>
      <c r="G186" s="136"/>
      <c r="H186" s="136"/>
      <c r="I186" s="136"/>
      <c r="J186" s="136"/>
      <c r="K186" s="136"/>
      <c r="L186" s="136"/>
      <c r="M186" s="136"/>
      <c r="N186" s="136"/>
      <c r="O186" s="136"/>
    </row>
    <row r="187" spans="1:15" x14ac:dyDescent="0.35">
      <c r="A187" s="136"/>
      <c r="B187" s="136"/>
      <c r="C187" s="136"/>
      <c r="D187" s="136"/>
      <c r="E187" s="136"/>
      <c r="F187" s="136"/>
      <c r="G187" s="136"/>
      <c r="H187" s="136"/>
      <c r="I187" s="136"/>
      <c r="J187" s="136"/>
      <c r="K187" s="136"/>
      <c r="L187" s="136"/>
      <c r="M187" s="136"/>
      <c r="N187" s="136"/>
      <c r="O187" s="136"/>
    </row>
    <row r="188" spans="1:15" x14ac:dyDescent="0.35">
      <c r="A188" s="136"/>
      <c r="B188" s="136"/>
      <c r="C188" s="136"/>
      <c r="D188" s="136"/>
      <c r="E188" s="136"/>
      <c r="F188" s="136"/>
      <c r="G188" s="136"/>
      <c r="H188" s="136"/>
      <c r="I188" s="136"/>
      <c r="J188" s="136"/>
      <c r="K188" s="136"/>
      <c r="L188" s="136"/>
      <c r="M188" s="136"/>
      <c r="N188" s="136"/>
      <c r="O188" s="136"/>
    </row>
    <row r="189" spans="1:15" x14ac:dyDescent="0.35">
      <c r="A189" s="136"/>
      <c r="B189" s="136"/>
      <c r="C189" s="136"/>
      <c r="D189" s="136"/>
      <c r="E189" s="136"/>
      <c r="F189" s="136"/>
      <c r="G189" s="136"/>
      <c r="H189" s="136"/>
      <c r="I189" s="136"/>
      <c r="J189" s="136"/>
      <c r="K189" s="136"/>
      <c r="L189" s="136"/>
      <c r="M189" s="136"/>
      <c r="N189" s="136"/>
      <c r="O189" s="136"/>
    </row>
    <row r="190" spans="1:15" x14ac:dyDescent="0.35">
      <c r="A190" s="136"/>
      <c r="B190" s="136"/>
      <c r="C190" s="136"/>
      <c r="D190" s="136"/>
      <c r="E190" s="136"/>
      <c r="F190" s="136"/>
      <c r="G190" s="136"/>
      <c r="H190" s="136"/>
      <c r="I190" s="136"/>
      <c r="J190" s="136"/>
      <c r="K190" s="136"/>
      <c r="L190" s="136"/>
      <c r="M190" s="136"/>
      <c r="N190" s="136"/>
      <c r="O190" s="136"/>
    </row>
    <row r="191" spans="1:15" x14ac:dyDescent="0.35">
      <c r="A191" s="136"/>
      <c r="B191" s="136"/>
      <c r="C191" s="136"/>
      <c r="D191" s="136"/>
      <c r="E191" s="136"/>
      <c r="F191" s="136"/>
      <c r="G191" s="136"/>
      <c r="H191" s="136"/>
      <c r="I191" s="136"/>
      <c r="J191" s="136"/>
      <c r="K191" s="136"/>
      <c r="L191" s="136"/>
      <c r="M191" s="136"/>
      <c r="N191" s="136"/>
      <c r="O191" s="136"/>
    </row>
    <row r="192" spans="1:15" x14ac:dyDescent="0.35">
      <c r="A192" s="136"/>
      <c r="B192" s="136"/>
      <c r="C192" s="136"/>
      <c r="D192" s="136"/>
      <c r="E192" s="136"/>
      <c r="F192" s="136"/>
      <c r="G192" s="136"/>
      <c r="H192" s="136"/>
      <c r="I192" s="136"/>
      <c r="J192" s="136"/>
      <c r="K192" s="136"/>
      <c r="L192" s="136"/>
      <c r="M192" s="136"/>
      <c r="N192" s="136"/>
      <c r="O192" s="136"/>
    </row>
    <row r="193" spans="1:15" x14ac:dyDescent="0.35">
      <c r="A193" s="136"/>
      <c r="B193" s="136"/>
      <c r="C193" s="136"/>
      <c r="D193" s="136"/>
      <c r="E193" s="136"/>
      <c r="F193" s="136"/>
      <c r="G193" s="136"/>
      <c r="H193" s="136"/>
      <c r="I193" s="136"/>
      <c r="J193" s="136"/>
      <c r="K193" s="136"/>
      <c r="L193" s="136"/>
      <c r="M193" s="136"/>
      <c r="N193" s="136"/>
      <c r="O193" s="136"/>
    </row>
    <row r="194" spans="1:15" x14ac:dyDescent="0.35">
      <c r="A194" s="136"/>
      <c r="B194" s="136"/>
      <c r="C194" s="136"/>
      <c r="D194" s="136"/>
      <c r="E194" s="136"/>
      <c r="F194" s="136"/>
      <c r="G194" s="136"/>
      <c r="H194" s="136"/>
      <c r="I194" s="136"/>
      <c r="J194" s="136"/>
      <c r="K194" s="136"/>
      <c r="L194" s="136"/>
      <c r="M194" s="136"/>
      <c r="N194" s="136"/>
      <c r="O194" s="136"/>
    </row>
  </sheetData>
  <mergeCells count="21">
    <mergeCell ref="A4:A26"/>
    <mergeCell ref="B4:B9"/>
    <mergeCell ref="B14:B18"/>
    <mergeCell ref="C20:C21"/>
    <mergeCell ref="B26:C26"/>
    <mergeCell ref="B19:B25"/>
    <mergeCell ref="C24:C25"/>
    <mergeCell ref="B10:B13"/>
    <mergeCell ref="A27:B46"/>
    <mergeCell ref="C41:C42"/>
    <mergeCell ref="D42:F42"/>
    <mergeCell ref="D45:F45"/>
    <mergeCell ref="D46:F46"/>
    <mergeCell ref="G27:G46"/>
    <mergeCell ref="C35:C36"/>
    <mergeCell ref="H27:H46"/>
    <mergeCell ref="D20:D21"/>
    <mergeCell ref="E20:E21"/>
    <mergeCell ref="F24:F25"/>
    <mergeCell ref="E24:E25"/>
    <mergeCell ref="D24:D2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D57"/>
  <sheetViews>
    <sheetView zoomScaleNormal="100" workbookViewId="0">
      <selection activeCell="Q10" sqref="Q10"/>
    </sheetView>
  </sheetViews>
  <sheetFormatPr baseColWidth="10" defaultColWidth="11.453125" defaultRowHeight="14.5" x14ac:dyDescent="0.35"/>
  <cols>
    <col min="2" max="2" width="10.54296875" customWidth="1"/>
    <col min="3" max="3" width="10.81640625" customWidth="1"/>
    <col min="4" max="4" width="10.453125" customWidth="1"/>
    <col min="5" max="5" width="10.7265625" customWidth="1"/>
    <col min="6" max="6" width="9.54296875" customWidth="1"/>
    <col min="7" max="7" width="9.7265625" customWidth="1"/>
    <col min="8" max="8" width="7.54296875" customWidth="1"/>
    <col min="9" max="9" width="8" customWidth="1"/>
    <col min="10" max="10" width="18.26953125" customWidth="1"/>
    <col min="11" max="11" width="17" customWidth="1"/>
    <col min="12" max="12" width="14.81640625" customWidth="1"/>
    <col min="13" max="13" width="13.26953125" customWidth="1"/>
    <col min="14" max="14" width="21.81640625" customWidth="1"/>
    <col min="15" max="15" width="10.81640625" customWidth="1"/>
    <col min="16" max="16" width="18.7265625" customWidth="1"/>
    <col min="17" max="17" width="22.453125" customWidth="1"/>
    <col min="18" max="19" width="23.7265625" customWidth="1"/>
    <col min="20" max="20" width="21.36328125" customWidth="1"/>
  </cols>
  <sheetData>
    <row r="1" spans="1:30" x14ac:dyDescent="0.35">
      <c r="A1" s="136"/>
      <c r="B1" s="136"/>
      <c r="C1" s="136"/>
      <c r="D1" s="136"/>
      <c r="E1" s="136"/>
      <c r="F1" s="136"/>
      <c r="G1" s="136"/>
      <c r="H1" s="136"/>
      <c r="I1" s="136"/>
      <c r="J1" s="136"/>
      <c r="K1" s="136"/>
      <c r="L1" s="136"/>
      <c r="M1" s="136"/>
      <c r="N1" s="136"/>
      <c r="O1" s="136"/>
    </row>
    <row r="2" spans="1:30" x14ac:dyDescent="0.35">
      <c r="A2" s="136"/>
      <c r="B2" s="136"/>
      <c r="C2" s="136"/>
      <c r="D2" s="136"/>
      <c r="E2" s="136"/>
      <c r="F2" s="136"/>
      <c r="G2" s="136"/>
      <c r="H2" s="136"/>
      <c r="I2" s="136"/>
      <c r="J2" s="136"/>
      <c r="K2" s="136"/>
      <c r="L2" s="136"/>
      <c r="M2" s="136"/>
      <c r="N2" s="136"/>
      <c r="O2" s="136"/>
      <c r="Q2" s="225" t="s">
        <v>337</v>
      </c>
      <c r="R2" s="228" t="s">
        <v>338</v>
      </c>
    </row>
    <row r="3" spans="1:30" ht="15.5" x14ac:dyDescent="0.35">
      <c r="A3" s="136"/>
      <c r="B3" s="172" t="s">
        <v>834</v>
      </c>
      <c r="C3" s="177"/>
      <c r="D3" s="177"/>
      <c r="E3" s="177"/>
      <c r="F3" s="177"/>
      <c r="G3" s="177"/>
      <c r="H3" s="177"/>
      <c r="I3" s="177"/>
      <c r="J3" s="177"/>
      <c r="K3" s="177"/>
      <c r="L3" s="177"/>
      <c r="M3" s="177"/>
      <c r="N3" s="177"/>
      <c r="O3" s="177"/>
      <c r="P3" s="177"/>
      <c r="Q3" s="225" t="s">
        <v>339</v>
      </c>
      <c r="R3" s="264" t="str">
        <f>VLOOKUP(R2,'Zones climatiques'!B3:C99,2,FALSE)</f>
        <v>H1c</v>
      </c>
      <c r="S3" s="136"/>
      <c r="T3" s="136"/>
      <c r="U3" s="136"/>
      <c r="V3" s="136"/>
      <c r="W3" s="136"/>
      <c r="X3" s="136"/>
      <c r="Y3" s="136"/>
      <c r="Z3" s="136"/>
      <c r="AA3" s="136"/>
      <c r="AB3" s="136"/>
      <c r="AC3" s="136"/>
      <c r="AD3" s="136"/>
    </row>
    <row r="4" spans="1:30" ht="16.5" customHeight="1" x14ac:dyDescent="0.35">
      <c r="A4" s="136"/>
      <c r="B4" s="173" t="s">
        <v>835</v>
      </c>
      <c r="C4" s="177"/>
      <c r="D4" s="177"/>
      <c r="E4" s="177"/>
      <c r="F4" s="177"/>
      <c r="G4" s="177"/>
      <c r="H4" s="177"/>
      <c r="I4" s="177"/>
      <c r="J4" s="177"/>
      <c r="K4" s="177"/>
      <c r="L4" s="177"/>
      <c r="M4" s="177"/>
      <c r="N4" s="177"/>
      <c r="O4" s="177"/>
      <c r="P4" s="177"/>
      <c r="Q4" s="225" t="s">
        <v>340</v>
      </c>
      <c r="R4" s="275" t="s">
        <v>341</v>
      </c>
      <c r="AD4" s="136"/>
    </row>
    <row r="5" spans="1:30" ht="113.25" customHeight="1" x14ac:dyDescent="0.35">
      <c r="A5" s="136"/>
      <c r="B5" s="71" t="s">
        <v>342</v>
      </c>
      <c r="C5" s="71" t="s">
        <v>343</v>
      </c>
      <c r="D5" s="71" t="s">
        <v>344</v>
      </c>
      <c r="E5" s="72" t="s">
        <v>345</v>
      </c>
      <c r="F5" s="119" t="s">
        <v>346</v>
      </c>
      <c r="G5" s="74" t="s">
        <v>347</v>
      </c>
      <c r="H5" s="74" t="s">
        <v>348</v>
      </c>
      <c r="I5" s="71" t="s">
        <v>349</v>
      </c>
      <c r="J5" s="219" t="s">
        <v>350</v>
      </c>
      <c r="K5" s="219" t="s">
        <v>351</v>
      </c>
      <c r="L5" s="71" t="s">
        <v>352</v>
      </c>
      <c r="M5" s="433" t="s">
        <v>832</v>
      </c>
      <c r="N5" s="71" t="s">
        <v>833</v>
      </c>
    </row>
    <row r="6" spans="1:30" ht="24.75" customHeight="1" x14ac:dyDescent="0.35">
      <c r="A6" s="136"/>
      <c r="B6" s="75"/>
      <c r="C6" s="271" t="s">
        <v>831</v>
      </c>
      <c r="D6" s="75">
        <v>375</v>
      </c>
      <c r="E6" s="75">
        <v>60</v>
      </c>
      <c r="F6" s="75">
        <v>38</v>
      </c>
      <c r="G6" s="75">
        <v>30</v>
      </c>
      <c r="H6" s="77">
        <v>8</v>
      </c>
      <c r="I6" s="272">
        <f>F6/D6*1000</f>
        <v>101.33333333333333</v>
      </c>
      <c r="J6" s="129"/>
      <c r="K6" s="75"/>
      <c r="L6" s="274">
        <f>IF($R$4="&gt;1000","Non concerné",IF(OR(C6="Serres",C6="Industrie",C6="Piscine, centre aquatique"),"non concerné",VLOOKUP(C6,'Données efficacité energétique'!$A$5:$M$15,2,FALSE)*(VLOOKUP(C6,'Données efficacité energétique'!$A$5:$M$15,HLOOKUP('Tableau 2 besoins'!$R$3,'Données efficacité energétique'!$C$2:$M$4,2,FALSE),FALSE)+VLOOKUP(C6,'Données efficacité energétique'!$A$5:$M$15,HLOOKUP('Tableau 2 besoins'!$R$4,'Données efficacité energétique'!$C$2:$M$4,2,FALSE),FALSE))*D6/1000))</f>
        <v>40.5</v>
      </c>
      <c r="M6" s="528">
        <f>IF(L6&lt;G6,L6+H6,F6)</f>
        <v>38</v>
      </c>
      <c r="N6" s="527" t="str">
        <f>IF(C6="Logements",IF(H6&gt;(D6*'Données efficacité energétique'!$P$5/1000),"Consommation ECS élevée",""),IF(C6="Hôtellerie, restauration",IF(H6&gt;D6*'Données efficacité energétique'!$P$7/1000,"Consommation ECS élevée",""),IF(C6="Santé",IF(H6&gt;D6*'Données efficacité energétique'!$P$10/1000,"Consommation ECS élevée",""),"")))</f>
        <v/>
      </c>
      <c r="O6" s="232" t="str">
        <f>IFERROR(IF(G6&gt;L6,"faible efficacité énergétique",""), IF(G6&gt;L6,"faible efficacité énergétique",""))</f>
        <v/>
      </c>
    </row>
    <row r="7" spans="1:30" ht="24.75" customHeight="1" x14ac:dyDescent="0.35">
      <c r="A7" s="136"/>
      <c r="B7" s="75"/>
      <c r="C7" s="271" t="s">
        <v>353</v>
      </c>
      <c r="D7" s="75">
        <v>200</v>
      </c>
      <c r="E7" s="75">
        <v>100</v>
      </c>
      <c r="F7" s="75">
        <v>90</v>
      </c>
      <c r="G7" s="75">
        <v>85</v>
      </c>
      <c r="H7" s="77">
        <v>5</v>
      </c>
      <c r="I7" s="272">
        <f>F7/D7*1000</f>
        <v>450</v>
      </c>
      <c r="J7" s="129"/>
      <c r="K7" s="75"/>
      <c r="L7" s="274">
        <f>IF($R$4="&gt;1000","Non concerné",IF(OR(C7="Serres",C7="Industrie",C7="Piscine, centre aquatique"),"non concerné",VLOOKUP(C7,'Données efficacité energétique'!$A$5:$M$15,2,FALSE)*(VLOOKUP(C7,'Données efficacité energétique'!$A$5:$M$15,HLOOKUP('Tableau 2 besoins'!$R$3,'Données efficacité energétique'!$C$2:$M$4,2,FALSE),FALSE)+VLOOKUP(C7,'Données efficacité energétique'!$A$5:$M$15,HLOOKUP('Tableau 2 besoins'!$R$4,'Données efficacité energétique'!$C$2:$M$4,2,FALSE),FALSE))*D7/1000))</f>
        <v>22.000000000000004</v>
      </c>
      <c r="M7" s="528">
        <f t="shared" ref="M7:M9" si="0">IF(L7&lt;G7,L7+H7,F7)</f>
        <v>27.000000000000004</v>
      </c>
      <c r="N7" s="527" t="str">
        <f>IF(C7="Logements",IF(H7&gt;(D7*'Données efficacité energétique'!$P$5/1000),"Consommation ECS élevée",""),IF(C7="Hôtellerie, restauration",IF(H7&gt;D7*'Données efficacité energétique'!$P$7/1000,"Consommation ECS élevée",""),IF(C7="Santé",IF(H7&gt;D7*'Données efficacité energétique'!$P$10/1000,"Consommation ECS élevée",""),"")))</f>
        <v/>
      </c>
      <c r="O7" s="232" t="str">
        <f>IFERROR(IF(G7&gt;L7,"faible efficacité énergétique",""), IF(G7&gt;L7,"faible efficacité énergétique",""))</f>
        <v>faible efficacité énergétique</v>
      </c>
    </row>
    <row r="8" spans="1:30" ht="24.75" customHeight="1" x14ac:dyDescent="0.35">
      <c r="A8" s="136"/>
      <c r="B8" s="75"/>
      <c r="C8" s="271" t="s">
        <v>415</v>
      </c>
      <c r="D8" s="75">
        <v>300</v>
      </c>
      <c r="E8" s="75">
        <v>50</v>
      </c>
      <c r="F8" s="75">
        <v>30</v>
      </c>
      <c r="G8" s="75">
        <v>15</v>
      </c>
      <c r="H8" s="77">
        <v>15</v>
      </c>
      <c r="I8" s="272">
        <f>F8/D8*1000</f>
        <v>100</v>
      </c>
      <c r="J8" s="129"/>
      <c r="K8" s="75"/>
      <c r="L8" s="274">
        <f>IF($R$4="&gt;1000","Non concerné",IF(OR(C8="Serres",C8="Industrie",C8="Piscine, centre aquatique"),"non concerné",VLOOKUP(C8,'Données efficacité energétique'!$A$5:$M$15,2,FALSE)*(VLOOKUP(C8,'Données efficacité energétique'!$A$5:$M$15,HLOOKUP('Tableau 2 besoins'!$R$3,'Données efficacité energétique'!$C$2:$M$4,2,FALSE),FALSE)+VLOOKUP(C8,'Données efficacité energétique'!$A$5:$M$15,HLOOKUP('Tableau 2 besoins'!$R$4,'Données efficacité energétique'!$C$2:$M$4,2,FALSE),FALSE))*D8/1000))</f>
        <v>33.000000000000007</v>
      </c>
      <c r="M8" s="528">
        <f t="shared" si="0"/>
        <v>30</v>
      </c>
      <c r="N8" s="527" t="str">
        <f>IF(C8="Logements",IF(H8&gt;(D8*'Données efficacité energétique'!$P$5/1000),"Consommation ECS élevée",""),IF(C8="Hôtellerie, restauration",IF(H8&gt;D8*'Données efficacité energétique'!$P$7/1000,"Consommation ECS élevée",""),IF(C8="Santé",IF(H8&gt;D8*'Données efficacité energétique'!$P$10/1000,"Consommation ECS élevée",""),"")))</f>
        <v>Consommation ECS élevée</v>
      </c>
      <c r="O8" s="232" t="str">
        <f>IF(G8&gt;L8,"faible efficacité énergétique","")</f>
        <v/>
      </c>
    </row>
    <row r="9" spans="1:30" ht="24.75" customHeight="1" x14ac:dyDescent="0.35">
      <c r="A9" s="136"/>
      <c r="B9" s="75"/>
      <c r="C9" s="271" t="s">
        <v>824</v>
      </c>
      <c r="D9" s="75">
        <v>100</v>
      </c>
      <c r="E9" s="75"/>
      <c r="F9" s="75"/>
      <c r="G9" s="75">
        <v>30</v>
      </c>
      <c r="H9" s="77"/>
      <c r="I9" s="273">
        <f>F9/D9*1000</f>
        <v>0</v>
      </c>
      <c r="J9" s="129"/>
      <c r="K9" s="75"/>
      <c r="L9" s="274" t="str">
        <f>IF($R$4="&gt;1000","Non concerné",IF(OR(C9="Serres",C9="Industrie",C9="Piscine, centre aquatique"),"non concerné",VLOOKUP(C9,'Données efficacité energétique'!$A$5:$M$15,2,FALSE)*(VLOOKUP(C9,'Données efficacité energétique'!$A$5:$M$15,HLOOKUP('Tableau 2 besoins'!$R$3,'Données efficacité energétique'!$C$2:$M$4,2,FALSE),FALSE)+VLOOKUP(C9,'Données efficacité energétique'!$A$5:$M$15,HLOOKUP('Tableau 2 besoins'!$R$4,'Données efficacité energétique'!$C$2:$M$4,2,FALSE),FALSE))*D9/1000))</f>
        <v>non concerné</v>
      </c>
      <c r="M9" s="528">
        <f t="shared" si="0"/>
        <v>0</v>
      </c>
      <c r="N9" s="527" t="str">
        <f>IF(C9="Logements",IF(H9&gt;(D9*'Données efficacité energétique'!$P$5/1000),"Consommation ECS élevée",""),IF(C9="Hôtellerie, restauration",IF(H9&gt;D9*'Données efficacité energétique'!$P$7/1000,"Consommation ECS élevée",""),IF(C9="Santé",IF(H9&gt;D9*'Données efficacité energétique'!$P$10/1000,"Consommation ECS élevée",""),"")))</f>
        <v/>
      </c>
      <c r="O9" s="232" t="str">
        <f>IF(G9&gt;L9,"faible efficacité énergétique","")</f>
        <v/>
      </c>
    </row>
    <row r="10" spans="1:30" x14ac:dyDescent="0.35">
      <c r="A10" s="136"/>
      <c r="B10" s="78" t="s">
        <v>354</v>
      </c>
      <c r="C10" s="78"/>
      <c r="D10" s="74">
        <f>SUM(D6:D9)</f>
        <v>975</v>
      </c>
      <c r="E10" s="233">
        <f>SUM(E6:E9)</f>
        <v>210</v>
      </c>
      <c r="F10" s="234">
        <f>SUM(F6:F9)</f>
        <v>158</v>
      </c>
      <c r="G10" s="74">
        <f>SUM(G6:G9)</f>
        <v>160</v>
      </c>
      <c r="H10" s="74">
        <f>SUM(H6:H9)</f>
        <v>28</v>
      </c>
      <c r="I10" s="74">
        <f t="shared" ref="I10" si="1">SUM(I6:I9)</f>
        <v>651.33333333333337</v>
      </c>
      <c r="J10" s="220">
        <f>SUM(J6:J7)</f>
        <v>0</v>
      </c>
      <c r="K10" s="220">
        <f>SUM(K6:K7)</f>
        <v>0</v>
      </c>
      <c r="L10" s="236"/>
      <c r="M10" s="236">
        <f>SUM(M6:M9)</f>
        <v>95</v>
      </c>
      <c r="N10" s="236"/>
    </row>
    <row r="11" spans="1:30" x14ac:dyDescent="0.35">
      <c r="A11" s="136"/>
      <c r="B11" s="177"/>
      <c r="C11" s="177"/>
      <c r="D11" s="177"/>
      <c r="E11" s="177"/>
      <c r="F11" s="177"/>
      <c r="G11" s="177"/>
      <c r="H11" s="177"/>
      <c r="I11" s="177"/>
      <c r="J11" s="177"/>
      <c r="K11" s="177"/>
      <c r="L11" s="177"/>
      <c r="M11" s="177"/>
      <c r="N11" s="177"/>
      <c r="O11" s="136"/>
    </row>
    <row r="12" spans="1:30" ht="15.5" x14ac:dyDescent="0.35">
      <c r="A12" s="136"/>
      <c r="B12" s="172" t="s">
        <v>355</v>
      </c>
      <c r="C12" s="177"/>
      <c r="D12" s="177"/>
      <c r="E12" s="177"/>
      <c r="F12" s="177"/>
      <c r="G12" s="177"/>
      <c r="H12" s="177"/>
      <c r="I12" s="177"/>
      <c r="J12" s="177"/>
      <c r="K12" s="177"/>
      <c r="L12" s="177"/>
      <c r="M12" s="177"/>
      <c r="N12" s="177"/>
      <c r="O12" s="136"/>
    </row>
    <row r="13" spans="1:30" ht="15.5" x14ac:dyDescent="0.35">
      <c r="A13" s="136"/>
      <c r="B13" s="173" t="s">
        <v>356</v>
      </c>
      <c r="C13" s="177"/>
      <c r="D13" s="177"/>
      <c r="E13" s="177"/>
      <c r="F13" s="177"/>
      <c r="G13" s="177"/>
      <c r="H13" s="177"/>
      <c r="I13" s="177"/>
      <c r="J13" s="177"/>
      <c r="K13" s="177"/>
      <c r="L13" s="177"/>
      <c r="M13" s="177"/>
      <c r="N13" s="177"/>
      <c r="O13" s="136"/>
    </row>
    <row r="14" spans="1:30" x14ac:dyDescent="0.35">
      <c r="A14" s="136"/>
      <c r="B14" t="s">
        <v>357</v>
      </c>
      <c r="C14" s="177"/>
      <c r="D14" s="177"/>
      <c r="E14" s="177"/>
      <c r="F14" s="177"/>
      <c r="G14" s="177"/>
      <c r="H14" s="177"/>
      <c r="I14" s="177"/>
      <c r="J14" s="177"/>
      <c r="K14" s="177"/>
      <c r="L14" s="177"/>
      <c r="M14" s="177"/>
      <c r="N14" s="177"/>
      <c r="O14" s="136"/>
      <c r="P14" s="277"/>
    </row>
    <row r="15" spans="1:30" ht="15" thickBot="1" x14ac:dyDescent="0.4">
      <c r="A15" s="136"/>
      <c r="C15" s="177"/>
      <c r="D15" s="177"/>
      <c r="E15" s="177"/>
      <c r="F15" s="177"/>
      <c r="G15" s="177"/>
      <c r="H15" s="177"/>
      <c r="I15" s="177"/>
      <c r="J15" s="177"/>
      <c r="K15" s="177"/>
      <c r="L15" s="177"/>
      <c r="M15" s="177"/>
      <c r="N15" s="177"/>
      <c r="O15" s="136"/>
    </row>
    <row r="16" spans="1:30" ht="86.15" customHeight="1" x14ac:dyDescent="0.35">
      <c r="A16" s="136"/>
      <c r="B16" s="71" t="s">
        <v>358</v>
      </c>
      <c r="C16" s="71" t="s">
        <v>359</v>
      </c>
      <c r="D16" s="71" t="s">
        <v>360</v>
      </c>
      <c r="E16" s="71" t="s">
        <v>361</v>
      </c>
      <c r="F16" s="71" t="s">
        <v>362</v>
      </c>
      <c r="G16" s="71" t="s">
        <v>343</v>
      </c>
      <c r="H16" s="71" t="s">
        <v>363</v>
      </c>
      <c r="I16" s="71" t="s">
        <v>344</v>
      </c>
      <c r="J16" s="72" t="s">
        <v>364</v>
      </c>
      <c r="K16" s="119" t="s">
        <v>365</v>
      </c>
      <c r="L16" s="74" t="s">
        <v>347</v>
      </c>
      <c r="M16" s="74" t="s">
        <v>348</v>
      </c>
      <c r="N16" s="71" t="s">
        <v>366</v>
      </c>
      <c r="O16" s="71" t="s">
        <v>367</v>
      </c>
      <c r="P16" s="217" t="s">
        <v>350</v>
      </c>
      <c r="Q16" s="217" t="s">
        <v>351</v>
      </c>
      <c r="R16" s="291" t="s">
        <v>368</v>
      </c>
      <c r="S16" s="291" t="s">
        <v>833</v>
      </c>
    </row>
    <row r="17" spans="1:21" ht="15" customHeight="1" x14ac:dyDescent="0.35">
      <c r="A17" s="136"/>
      <c r="B17" s="75" t="s">
        <v>369</v>
      </c>
      <c r="C17" s="75" t="s">
        <v>370</v>
      </c>
      <c r="D17" s="75" t="s">
        <v>371</v>
      </c>
      <c r="E17" s="75" t="s">
        <v>372</v>
      </c>
      <c r="F17" s="76">
        <v>2012</v>
      </c>
      <c r="G17" s="75" t="s">
        <v>831</v>
      </c>
      <c r="H17" s="75"/>
      <c r="I17" s="75">
        <v>375</v>
      </c>
      <c r="J17" s="75">
        <v>55</v>
      </c>
      <c r="K17" s="75">
        <v>55</v>
      </c>
      <c r="L17" s="77">
        <v>45</v>
      </c>
      <c r="M17" s="77">
        <v>8</v>
      </c>
      <c r="N17" s="75"/>
      <c r="O17" s="223">
        <f>K17/I17*1000</f>
        <v>146.66666666666666</v>
      </c>
      <c r="P17" s="129"/>
      <c r="Q17" s="129"/>
      <c r="R17" s="77">
        <f>IF($R$4="&gt;1000","Non concerné",IF(OR(G17="Serres",G17="Industrie",G17="Piscine, centre aquatique"),"non concerné",VLOOKUP(G17,'Données efficacité energétique'!$A$5:$M$15,2,FALSE)*(VLOOKUP(G17,'Données efficacité energétique'!$A$5:$M$15,HLOOKUP('Tableau 2 besoins'!$R$3,'Données efficacité energétique'!$C$2:$M$3,2,FALSE),FALSE)+VLOOKUP(G17,'Données efficacité energétique'!$A$5:$M$15,HLOOKUP('Tableau 2 besoins'!$R$4,'Données efficacité energétique'!$C$2:$M$3,2,FALSE),FALSE))*I17/1000))</f>
        <v>40.5</v>
      </c>
      <c r="S17" s="526" t="str">
        <f>IF(G17="Logements",IF(M17&gt;(I17*'Données efficacité energétique'!$P$5/1000),"Consommation ECS élevée",""),IF(G17="Hôtellerie, restauration",IF(M17&gt;I17*'Données efficacité energétique'!$P$7/1000,"Consommation ECS élevée",""),IF(G17="Santé",IF(M17&gt;I17*'Données efficacité energétique'!$P$10/1000,"Consommation ECS élevée",""),"")))</f>
        <v/>
      </c>
      <c r="T17" s="232" t="str">
        <f>IF(L17&gt;R17,"faible efficacité énergétique","")</f>
        <v>faible efficacité énergétique</v>
      </c>
    </row>
    <row r="18" spans="1:21" ht="21" x14ac:dyDescent="0.35">
      <c r="A18" s="136"/>
      <c r="B18" s="75" t="s">
        <v>373</v>
      </c>
      <c r="C18" s="75"/>
      <c r="D18" s="75"/>
      <c r="E18" s="75"/>
      <c r="F18" s="75"/>
      <c r="G18" s="75" t="s">
        <v>414</v>
      </c>
      <c r="H18" s="75"/>
      <c r="I18" s="75">
        <v>375</v>
      </c>
      <c r="J18" s="75">
        <v>55</v>
      </c>
      <c r="K18" s="75">
        <v>55</v>
      </c>
      <c r="L18" s="77">
        <v>40</v>
      </c>
      <c r="M18" s="77">
        <v>25</v>
      </c>
      <c r="N18" s="75"/>
      <c r="O18" s="223">
        <f t="shared" ref="O18:O25" si="2">K18/I18*1000</f>
        <v>146.66666666666666</v>
      </c>
      <c r="P18" s="129"/>
      <c r="Q18" s="129"/>
      <c r="R18" s="77">
        <f>IF($R$4="&gt;1000","Non concerné",IF(OR(G18="Serres",G18="Industrie",G18="Piscine, centre aquatique"),"non concerné",VLOOKUP(G18,'Données efficacité energétique'!$A$5:$M$15,2,FALSE)*(VLOOKUP(G18,'Données efficacité energétique'!$A$5:$M$15,HLOOKUP('Tableau 2 besoins'!$R$3,'Données efficacité energétique'!$C$2:$M$3,2,FALSE),FALSE)+VLOOKUP(G18,'Données efficacité energétique'!$A$5:$M$15,HLOOKUP('Tableau 2 besoins'!$R$4,'Données efficacité energétique'!$C$2:$M$3,2,FALSE),FALSE))*I18/1000))</f>
        <v>41.250000000000007</v>
      </c>
      <c r="S18" s="527" t="str">
        <f>IF(G18="Logements",IF(M18&gt;(I18*'Données efficacité energétique'!$P$5/1000),"Consommation ECS élevée",""),IF(G18="Hôtellerie, restauration",IF(M18&gt;I18*'Données efficacité energétique'!$P$7/1000,"Consommation ECS élevée",""),IF(G18="Santé",IF(M18&gt;I18*'Données efficacité energétique'!$P$10/1000,"Consommation ECS élevée",""),"")))</f>
        <v>Consommation ECS élevée</v>
      </c>
      <c r="T18" s="232" t="str">
        <f>IF(L18&gt;R18,"faible efficacité énergétique","")</f>
        <v/>
      </c>
    </row>
    <row r="19" spans="1:21" ht="36" customHeight="1" x14ac:dyDescent="0.35">
      <c r="A19" s="136"/>
      <c r="B19" s="75" t="s">
        <v>374</v>
      </c>
      <c r="C19" s="75" t="s">
        <v>375</v>
      </c>
      <c r="D19" s="75" t="s">
        <v>376</v>
      </c>
      <c r="E19" s="75" t="s">
        <v>372</v>
      </c>
      <c r="F19" s="76">
        <v>2014</v>
      </c>
      <c r="G19" s="75" t="s">
        <v>415</v>
      </c>
      <c r="H19" s="77"/>
      <c r="I19" s="75">
        <v>375</v>
      </c>
      <c r="J19" s="75">
        <v>55</v>
      </c>
      <c r="K19" s="75">
        <v>55</v>
      </c>
      <c r="L19" s="77">
        <v>50</v>
      </c>
      <c r="M19" s="77">
        <v>5</v>
      </c>
      <c r="N19" s="75"/>
      <c r="O19" s="223">
        <f t="shared" si="2"/>
        <v>146.66666666666666</v>
      </c>
      <c r="P19" s="129"/>
      <c r="Q19" s="129"/>
      <c r="R19" s="77">
        <f>IF($R$4="&gt;1000","Non concerné",IF(OR(G19="Serres",G19="Industrie",G19="Piscine, centre aquatique"),"non concerné",VLOOKUP(G19,'Données efficacité energétique'!$A$5:$M$15,2,FALSE)*(VLOOKUP(G19,'Données efficacité energétique'!$A$5:$M$15,HLOOKUP('Tableau 2 besoins'!$R$3,'Données efficacité energétique'!$C$2:$M$3,2,FALSE),FALSE)+VLOOKUP(G19,'Données efficacité energétique'!$A$5:$M$15,HLOOKUP('Tableau 2 besoins'!$R$4,'Données efficacité energétique'!$C$2:$M$3,2,FALSE),FALSE))*I19/1000))</f>
        <v>41.250000000000007</v>
      </c>
      <c r="S19" s="526" t="str">
        <f>IF(G19="Logements",IF(M19&gt;(I19*'Données efficacité energétique'!$P$5/1000),"Consommation ECS élevée",""),IF(G19="Hôtellerie, restauration",IF(M19&gt;I19*'Données efficacité energétique'!$P$7/1000,"Consommation ECS élevée",""),IF(G19="Santé",IF(M19&gt;I19*'Données efficacité energétique'!$P$10/1000,"Consommation ECS élevée",""),"")))</f>
        <v/>
      </c>
      <c r="T19" s="232" t="str">
        <f>IF(L19&gt;R19,"faible efficacité énergétique","")</f>
        <v>faible efficacité énergétique</v>
      </c>
    </row>
    <row r="20" spans="1:21" x14ac:dyDescent="0.35">
      <c r="A20" s="136"/>
      <c r="B20" s="75"/>
      <c r="C20" s="75" t="s">
        <v>377</v>
      </c>
      <c r="D20" s="75" t="s">
        <v>378</v>
      </c>
      <c r="E20" s="75" t="s">
        <v>379</v>
      </c>
      <c r="F20" s="76">
        <v>2014</v>
      </c>
      <c r="G20" s="75" t="s">
        <v>824</v>
      </c>
      <c r="H20" s="75"/>
      <c r="I20" s="75">
        <v>375</v>
      </c>
      <c r="J20" s="75">
        <v>55</v>
      </c>
      <c r="K20" s="75">
        <v>55</v>
      </c>
      <c r="L20" s="77">
        <v>50</v>
      </c>
      <c r="M20" s="77">
        <v>5</v>
      </c>
      <c r="N20" s="75"/>
      <c r="O20" s="223">
        <f t="shared" si="2"/>
        <v>146.66666666666666</v>
      </c>
      <c r="P20" s="129"/>
      <c r="Q20" s="129"/>
      <c r="R20" s="77" t="str">
        <f>IF($R$4="&gt;1000","Non concerné",IF(OR(G20="Serres",G20="Industrie",G20="Piscine, centre aquatique"),"non concerné",VLOOKUP(G20,'Données efficacité energétique'!$A$5:$M$15,2,FALSE)*(VLOOKUP(G20,'Données efficacité energétique'!$A$5:$M$15,HLOOKUP('Tableau 2 besoins'!$R$3,'Données efficacité energétique'!$C$2:$M$3,2,FALSE),FALSE)+VLOOKUP(G20,'Données efficacité energétique'!$A$5:$M$15,HLOOKUP('Tableau 2 besoins'!$R$4,'Données efficacité energétique'!$C$2:$M$3,2,FALSE),FALSE))*I20/1000))</f>
        <v>non concerné</v>
      </c>
      <c r="S20" s="526" t="str">
        <f>IF(G20="Logements",IF(M20&gt;(I20*'Données efficacité energétique'!$P$5/1000),"Consommation ECS élevée",""),IF(G20="Hôtellerie, restauration",IF(M20&gt;I20*'Données efficacité energétique'!$P$7/1000,"Consommation ECS élevée",""),IF(G20="Santé",IF(M20&gt;I20*'Données efficacité energétique'!$P$10/1000,"Consommation ECS élevée",""),"")))</f>
        <v/>
      </c>
      <c r="T20" s="232" t="str">
        <f>IF(L20&gt;R20,"faible efficacité énergétique","")</f>
        <v/>
      </c>
    </row>
    <row r="21" spans="1:21" x14ac:dyDescent="0.35">
      <c r="A21" s="136"/>
      <c r="B21" s="75"/>
      <c r="C21" s="75"/>
      <c r="D21" s="75"/>
      <c r="E21" s="75"/>
      <c r="F21" s="76"/>
      <c r="G21" s="75"/>
      <c r="H21" s="75"/>
      <c r="I21" s="75"/>
      <c r="J21" s="75"/>
      <c r="K21" s="75"/>
      <c r="L21" s="77"/>
      <c r="M21" s="77"/>
      <c r="N21" s="75"/>
      <c r="O21" s="223" t="e">
        <f t="shared" si="2"/>
        <v>#DIV/0!</v>
      </c>
      <c r="P21" s="129"/>
      <c r="Q21" s="129"/>
      <c r="R21" s="77" t="e">
        <f>IF($R$4="&gt;1000","Non concerné",IF(OR(G21="Serres",G21="Industrie",G21="Piscine, centre aquatique"),"non concerné",VLOOKUP(G21,'Données efficacité energétique'!$A$5:$M$15,2,FALSE)*(VLOOKUP(G21,'Données efficacité energétique'!$A$5:$M$15,HLOOKUP('Tableau 2 besoins'!$R$3,'Données efficacité energétique'!$C$2:$M$3,2,FALSE),FALSE)+VLOOKUP(G21,'Données efficacité energétique'!$A$5:$M$15,HLOOKUP('Tableau 2 besoins'!$R$4,'Données efficacité energétique'!$C$2:$M$3,2,FALSE),FALSE))*I21/1000))</f>
        <v>#N/A</v>
      </c>
      <c r="S21" s="526" t="str">
        <f>IF(G21="Logements",IF(M21&gt;(I21*'Données efficacité energétique'!$P$5/1000),"Consommation ECS élevée",""),IF(G21="Hôtellerie, restauration",IF(M21&gt;I21*'Données efficacité energétique'!$P$7/1000,"Consommation ECS élevée",""),IF(G21="Santé",IF(M21&gt;I21*'Données efficacité energétique'!$P$10/1000,"Consommation ECS élevée",""),"")))</f>
        <v/>
      </c>
      <c r="T21" s="232" t="e">
        <f>IF(L21&gt;R21,"faible efficacité énergétique","")</f>
        <v>#N/A</v>
      </c>
    </row>
    <row r="22" spans="1:21" x14ac:dyDescent="0.35">
      <c r="A22" s="136"/>
      <c r="B22" s="75"/>
      <c r="C22" s="75"/>
      <c r="D22" s="75"/>
      <c r="E22" s="75"/>
      <c r="F22" s="76"/>
      <c r="G22" s="75"/>
      <c r="H22" s="75"/>
      <c r="I22" s="75"/>
      <c r="J22" s="75"/>
      <c r="K22" s="75"/>
      <c r="L22" s="77"/>
      <c r="M22" s="77"/>
      <c r="N22" s="75"/>
      <c r="O22" s="223" t="e">
        <f t="shared" si="2"/>
        <v>#DIV/0!</v>
      </c>
      <c r="P22" s="129"/>
      <c r="Q22" s="129"/>
      <c r="R22" s="77" t="e">
        <f>IF($R$4="&gt;1000","Non concerné",IF(OR(G22="Serres",G22="Industrie",G22="Piscine, centre aquatique"),"non concerné",VLOOKUP(G22,'Données efficacité energétique'!$A$5:$M$15,2,FALSE)*(VLOOKUP(G22,'Données efficacité energétique'!$A$5:$M$15,HLOOKUP('Tableau 2 besoins'!$R$3,'Données efficacité energétique'!$C$2:$M$3,2,FALSE),FALSE)+VLOOKUP(G22,'Données efficacité energétique'!$A$5:$M$15,HLOOKUP('Tableau 2 besoins'!$R$4,'Données efficacité energétique'!$C$2:$M$3,2,FALSE),FALSE))*I22/1000))</f>
        <v>#N/A</v>
      </c>
      <c r="S22" s="526" t="str">
        <f>IF(G22="Logements",IF(M22&gt;(I22*'Données efficacité energétique'!$P$5/1000),"Consommation ECS élevée",""),IF(G22="Hôtellerie, restauration",IF(M22&gt;I22*'Données efficacité energétique'!$P$7/1000,"Consommation ECS élevée",""),IF(G22="Santé",IF(M22&gt;I22*'Données efficacité energétique'!$P$10/1000,"Consommation ECS élevée",""),"")))</f>
        <v/>
      </c>
      <c r="T22" s="232" t="e">
        <f>IF(L22&gt;R22,"faible efficacité énergétique","")</f>
        <v>#N/A</v>
      </c>
    </row>
    <row r="23" spans="1:21" x14ac:dyDescent="0.35">
      <c r="A23" s="136"/>
      <c r="B23" s="75"/>
      <c r="C23" s="75"/>
      <c r="D23" s="75"/>
      <c r="E23" s="75"/>
      <c r="F23" s="76"/>
      <c r="G23" s="75"/>
      <c r="H23" s="75"/>
      <c r="I23" s="75"/>
      <c r="J23" s="75"/>
      <c r="K23" s="75"/>
      <c r="L23" s="77"/>
      <c r="M23" s="77"/>
      <c r="N23" s="75"/>
      <c r="O23" s="223" t="e">
        <f t="shared" si="2"/>
        <v>#DIV/0!</v>
      </c>
      <c r="P23" s="129"/>
      <c r="Q23" s="129"/>
      <c r="R23" s="77" t="e">
        <f>IF($R$4="&gt;1000","Non concerné",IF(OR(G23="Serres",G23="Industrie",G23="Piscine, centre aquatique"),"non concerné",VLOOKUP(G23,'Données efficacité energétique'!$A$5:$M$15,2,FALSE)*(VLOOKUP(G23,'Données efficacité energétique'!$A$5:$M$15,HLOOKUP('Tableau 2 besoins'!$R$3,'Données efficacité energétique'!$C$2:$M$3,2,FALSE),FALSE)+VLOOKUP(G23,'Données efficacité energétique'!$A$5:$M$15,HLOOKUP('Tableau 2 besoins'!$R$4,'Données efficacité energétique'!$C$2:$M$3,2,FALSE),FALSE))*I23/1000))</f>
        <v>#N/A</v>
      </c>
      <c r="S23" s="526" t="str">
        <f>IF(G23="Logements",IF(M23&gt;(I23*'Données efficacité energétique'!$P$5/1000),"Consommation ECS élevée",""),IF(G23="Hôtellerie, restauration",IF(M23&gt;I23*'Données efficacité energétique'!$P$7/1000,"Consommation ECS élevée",""),IF(G23="Santé",IF(M23&gt;I23*'Données efficacité energétique'!$P$10/1000,"Consommation ECS élevée",""),"")))</f>
        <v/>
      </c>
      <c r="T23" s="232" t="e">
        <f>IF(L23&gt;R23,"faible efficacité énergétique","")</f>
        <v>#N/A</v>
      </c>
    </row>
    <row r="24" spans="1:21" x14ac:dyDescent="0.35">
      <c r="A24" s="136"/>
      <c r="B24" s="75"/>
      <c r="C24" s="75"/>
      <c r="D24" s="75"/>
      <c r="E24" s="75"/>
      <c r="F24" s="76"/>
      <c r="G24" s="75"/>
      <c r="H24" s="75"/>
      <c r="I24" s="75"/>
      <c r="J24" s="75"/>
      <c r="K24" s="75"/>
      <c r="L24" s="77"/>
      <c r="M24" s="77"/>
      <c r="N24" s="75"/>
      <c r="O24" s="223" t="e">
        <f t="shared" si="2"/>
        <v>#DIV/0!</v>
      </c>
      <c r="P24" s="129"/>
      <c r="Q24" s="129"/>
      <c r="R24" s="77" t="e">
        <f>IF($R$4="&gt;1000","Non concerné",IF(OR(G24="Serres",G24="Industrie",G24="Piscine, centre aquatique"),"non concerné",VLOOKUP(G24,'Données efficacité energétique'!$A$5:$M$15,2,FALSE)*(VLOOKUP(G24,'Données efficacité energétique'!$A$5:$M$15,HLOOKUP('Tableau 2 besoins'!$R$3,'Données efficacité energétique'!$C$2:$M$3,2,FALSE),FALSE)+VLOOKUP(G24,'Données efficacité energétique'!$A$5:$M$15,HLOOKUP('Tableau 2 besoins'!$R$4,'Données efficacité energétique'!$C$2:$M$3,2,FALSE),FALSE))*I24/1000))</f>
        <v>#N/A</v>
      </c>
      <c r="S24" s="526" t="str">
        <f>IF(G24="Logements",IF(M24&gt;(I24*'Données efficacité energétique'!$P$5/1000),"Consommation ECS élevée",""),IF(G24="Hôtellerie, restauration",IF(M24&gt;I24*'Données efficacité energétique'!$P$7/1000,"Consommation ECS élevée",""),IF(G24="Santé",IF(M24&gt;I24*'Données efficacité energétique'!$P$10/1000,"Consommation ECS élevée",""),"")))</f>
        <v/>
      </c>
      <c r="T24" s="232" t="e">
        <f>IF(L24&gt;R24,"faible efficacité énergétique","")</f>
        <v>#N/A</v>
      </c>
    </row>
    <row r="25" spans="1:21" x14ac:dyDescent="0.35">
      <c r="A25" s="136"/>
      <c r="B25" s="75"/>
      <c r="C25" s="75"/>
      <c r="D25" s="75"/>
      <c r="E25" s="75"/>
      <c r="F25" s="76"/>
      <c r="G25" s="75"/>
      <c r="H25" s="75"/>
      <c r="I25" s="75"/>
      <c r="J25" s="75"/>
      <c r="K25" s="75"/>
      <c r="L25" s="77"/>
      <c r="M25" s="77"/>
      <c r="N25" s="75"/>
      <c r="O25" s="223" t="e">
        <f t="shared" si="2"/>
        <v>#DIV/0!</v>
      </c>
      <c r="P25" s="129"/>
      <c r="Q25" s="129"/>
      <c r="R25" s="77" t="e">
        <f>IF($R$4="&gt;1000","Non concerné",IF(OR(G25="Serres",G25="Industrie",G25="Piscine, centre aquatique"),"non concerné",VLOOKUP(G25,'Données efficacité energétique'!$A$5:$M$15,2,FALSE)*(VLOOKUP(G25,'Données efficacité energétique'!$A$5:$M$15,HLOOKUP('Tableau 2 besoins'!$R$3,'Données efficacité energétique'!$C$2:$M$3,2,FALSE),FALSE)+VLOOKUP(G25,'Données efficacité energétique'!$A$5:$M$15,HLOOKUP('Tableau 2 besoins'!$R$4,'Données efficacité energétique'!$C$2:$M$3,2,FALSE),FALSE))*I25/1000))</f>
        <v>#N/A</v>
      </c>
      <c r="S25" s="526" t="str">
        <f>IF(G25="Logements",IF(M25&gt;(I25*'Données efficacité energétique'!$P$5/1000),"Consommation ECS élevée",""),IF(G25="Hôtellerie, restauration",IF(M25&gt;I25*'Données efficacité energétique'!$P$7/1000,"Consommation ECS élevée",""),IF(G25="Santé",IF(M25&gt;I25*'Données efficacité energétique'!$P$10/1000,"Consommation ECS élevée",""),"")))</f>
        <v/>
      </c>
      <c r="T25" s="232" t="e">
        <f>IF(L25&gt;R25,"faible efficacité énergétique","")</f>
        <v>#N/A</v>
      </c>
    </row>
    <row r="26" spans="1:21" ht="15" thickBot="1" x14ac:dyDescent="0.4">
      <c r="A26" s="136"/>
      <c r="B26" s="71" t="s">
        <v>354</v>
      </c>
      <c r="C26" s="71"/>
      <c r="D26" s="71"/>
      <c r="E26" s="71"/>
      <c r="F26" s="71"/>
      <c r="G26" s="71"/>
      <c r="H26" s="71"/>
      <c r="I26" s="71"/>
      <c r="J26" s="72"/>
      <c r="K26" s="73">
        <f>SUM(K17:K25)</f>
        <v>220</v>
      </c>
      <c r="L26" s="74">
        <f>SUM(L17:L25)</f>
        <v>185</v>
      </c>
      <c r="M26" s="74">
        <f>SUM(M17:M25)</f>
        <v>43</v>
      </c>
      <c r="N26" s="74">
        <f>SUM(N17:N25)</f>
        <v>0</v>
      </c>
      <c r="O26" s="74" t="e">
        <f>SUM(O17:O25)</f>
        <v>#DIV/0!</v>
      </c>
      <c r="P26" s="218" t="e">
        <f>SUM(O17:P25)</f>
        <v>#DIV/0!</v>
      </c>
      <c r="Q26" s="218">
        <f>SUM(Q17:Q25)</f>
        <v>0</v>
      </c>
      <c r="R26" s="74"/>
      <c r="S26" s="529"/>
      <c r="T26" s="232"/>
    </row>
    <row r="27" spans="1:21" x14ac:dyDescent="0.35">
      <c r="A27" s="136"/>
      <c r="B27" s="177"/>
      <c r="C27" s="177"/>
      <c r="D27" s="177"/>
      <c r="E27" s="177"/>
      <c r="F27" s="177"/>
      <c r="G27" s="177"/>
      <c r="H27" s="177"/>
      <c r="I27" s="177"/>
      <c r="J27" s="177"/>
      <c r="K27" s="177"/>
      <c r="L27" s="177"/>
      <c r="M27" s="177"/>
      <c r="N27" s="177"/>
      <c r="O27" s="177"/>
      <c r="P27" s="177"/>
      <c r="Q27" s="136"/>
      <c r="R27" s="136"/>
      <c r="S27" s="136"/>
    </row>
    <row r="28" spans="1:21" ht="15.5" x14ac:dyDescent="0.35">
      <c r="A28" s="136"/>
      <c r="B28" s="173" t="s">
        <v>380</v>
      </c>
      <c r="C28" s="136"/>
      <c r="D28" s="136"/>
      <c r="E28" s="136"/>
      <c r="F28" s="136"/>
      <c r="G28" s="136"/>
      <c r="H28" s="136"/>
      <c r="I28" s="136"/>
      <c r="J28" s="136"/>
      <c r="K28" s="136"/>
      <c r="L28" s="136"/>
      <c r="M28" s="136"/>
      <c r="N28" s="136"/>
      <c r="O28" s="136"/>
      <c r="P28" s="136"/>
      <c r="Q28" s="136"/>
      <c r="R28" s="136"/>
      <c r="S28" s="136"/>
    </row>
    <row r="29" spans="1:21" x14ac:dyDescent="0.35">
      <c r="A29" s="136"/>
      <c r="B29" t="s">
        <v>381</v>
      </c>
      <c r="C29" s="136"/>
      <c r="D29" s="136"/>
      <c r="E29" s="136"/>
      <c r="F29" s="136"/>
      <c r="G29" s="136"/>
      <c r="H29" s="136"/>
      <c r="I29" s="136"/>
      <c r="J29" s="136"/>
      <c r="K29" s="136"/>
      <c r="L29" s="136"/>
      <c r="M29" s="136"/>
      <c r="N29" s="136"/>
      <c r="O29" s="136"/>
      <c r="P29" s="136"/>
      <c r="Q29" s="136"/>
      <c r="R29" s="136"/>
      <c r="S29" s="136"/>
      <c r="T29" s="136"/>
    </row>
    <row r="30" spans="1:21" ht="15.5" x14ac:dyDescent="0.35">
      <c r="A30" s="136"/>
      <c r="B30" s="173"/>
      <c r="C30" s="136"/>
      <c r="D30" s="136"/>
      <c r="E30" s="136"/>
      <c r="F30" s="136"/>
      <c r="G30" s="136"/>
      <c r="H30" s="136"/>
      <c r="I30" s="136"/>
      <c r="J30" s="136"/>
      <c r="K30" s="136"/>
      <c r="L30" s="136"/>
      <c r="M30" s="136"/>
      <c r="N30" s="136"/>
      <c r="O30" s="136"/>
      <c r="P30" s="136"/>
      <c r="Q30" s="136"/>
      <c r="R30" s="136"/>
      <c r="S30" s="136"/>
      <c r="T30" s="136"/>
    </row>
    <row r="31" spans="1:21" ht="70.5" customHeight="1" x14ac:dyDescent="0.35">
      <c r="A31" s="136"/>
      <c r="B31" s="71" t="s">
        <v>382</v>
      </c>
      <c r="C31" s="71" t="s">
        <v>358</v>
      </c>
      <c r="D31" s="71" t="s">
        <v>359</v>
      </c>
      <c r="E31" s="71" t="s">
        <v>360</v>
      </c>
      <c r="F31" s="71" t="s">
        <v>361</v>
      </c>
      <c r="G31" s="71" t="s">
        <v>362</v>
      </c>
      <c r="H31" s="71" t="s">
        <v>343</v>
      </c>
      <c r="I31" s="71" t="s">
        <v>363</v>
      </c>
      <c r="J31" s="71" t="s">
        <v>344</v>
      </c>
      <c r="K31" s="72" t="s">
        <v>383</v>
      </c>
      <c r="L31" s="119" t="s">
        <v>384</v>
      </c>
      <c r="M31" s="74" t="s">
        <v>347</v>
      </c>
      <c r="N31" s="74" t="s">
        <v>348</v>
      </c>
      <c r="O31" s="71" t="s">
        <v>366</v>
      </c>
      <c r="P31" s="71" t="s">
        <v>349</v>
      </c>
      <c r="Q31" s="219" t="s">
        <v>350</v>
      </c>
      <c r="R31" s="219" t="s">
        <v>351</v>
      </c>
      <c r="S31" s="531" t="s">
        <v>368</v>
      </c>
      <c r="T31" s="291" t="s">
        <v>833</v>
      </c>
    </row>
    <row r="32" spans="1:21" ht="20" x14ac:dyDescent="0.35">
      <c r="A32" s="136"/>
      <c r="B32" s="129" t="s">
        <v>385</v>
      </c>
      <c r="C32" s="129" t="s">
        <v>369</v>
      </c>
      <c r="D32" s="129" t="s">
        <v>370</v>
      </c>
      <c r="E32" s="129" t="s">
        <v>371</v>
      </c>
      <c r="F32" s="129" t="s">
        <v>372</v>
      </c>
      <c r="G32" s="130">
        <v>2012</v>
      </c>
      <c r="H32" s="129" t="s">
        <v>831</v>
      </c>
      <c r="I32" s="129"/>
      <c r="J32" s="129">
        <v>100</v>
      </c>
      <c r="K32" s="129">
        <v>25</v>
      </c>
      <c r="L32" s="129">
        <v>23</v>
      </c>
      <c r="M32" s="131">
        <v>15</v>
      </c>
      <c r="N32" s="131">
        <v>8</v>
      </c>
      <c r="O32" s="129"/>
      <c r="P32" s="129">
        <f>L32/J32</f>
        <v>0.23</v>
      </c>
      <c r="Q32" s="129"/>
      <c r="R32" s="129"/>
      <c r="S32" s="532">
        <f>IF($R$4="&gt;1000","Non concerné",IF(OR(H32="Serres",H32="Industrie",H32="Piscine, centre aquatique"),"non concerné",VLOOKUP(H32,'Données efficacité energétique'!$A$5:$M$15,2,FALSE)*(VLOOKUP(H32,'Données efficacité energétique'!$A$5:$M$15,HLOOKUP('Tableau 2 besoins'!$R$3,'Données efficacité energétique'!$C$2:$M$4,2,FALSE),FALSE)+VLOOKUP(H32,'Données efficacité energétique'!$A$5:$M$15,HLOOKUP('Tableau 2 besoins'!$R$4,'Données efficacité energétique'!$C$2:$M$4,2,FALSE),FALSE))*J32/1000))</f>
        <v>10.8</v>
      </c>
      <c r="T32" s="527" t="str">
        <f>IF(H32="Logements",IF(N32&gt;(J32*'Données efficacité energétique'!$P$5/1000),"Consommation ECS élevée",""),IF(H32="Hôtellerie, restauration",IF(N32&gt;J32*'Données efficacité energétique'!$P$7/1000,"Consommation ECS élevée",""),IF(H32="Santé",IF(N32&gt;J32*'Données efficacité energétique'!$P$10/1000,"Consommation ECS élevée",""),"")))</f>
        <v>Consommation ECS élevée</v>
      </c>
      <c r="U32" s="232" t="str">
        <f>IF(M32&gt;S32,"faible efficacité énergétique","")</f>
        <v>faible efficacité énergétique</v>
      </c>
    </row>
    <row r="33" spans="1:21" ht="30" x14ac:dyDescent="0.35">
      <c r="A33" s="136"/>
      <c r="B33" s="129" t="s">
        <v>385</v>
      </c>
      <c r="C33" s="129" t="s">
        <v>373</v>
      </c>
      <c r="D33" s="129"/>
      <c r="E33" s="129"/>
      <c r="F33" s="129"/>
      <c r="G33" s="129"/>
      <c r="H33" s="129" t="s">
        <v>414</v>
      </c>
      <c r="I33" s="129"/>
      <c r="J33" s="129">
        <v>250</v>
      </c>
      <c r="K33" s="129">
        <v>50</v>
      </c>
      <c r="L33" s="129">
        <v>40</v>
      </c>
      <c r="M33" s="131">
        <v>25</v>
      </c>
      <c r="N33" s="131">
        <v>15</v>
      </c>
      <c r="O33" s="129"/>
      <c r="P33" s="129">
        <f t="shared" ref="P33:P34" si="3">L33/J33</f>
        <v>0.16</v>
      </c>
      <c r="Q33" s="129"/>
      <c r="R33" s="129"/>
      <c r="S33" s="532">
        <f>IF($R$4="&gt;1000","Non concerné",IF(OR(H33="Serres",H33="Industrie",H33="Piscine, centre aquatique"),"non concerné",VLOOKUP(H33,'Données efficacité energétique'!$A$5:$M$15,2,FALSE)*(VLOOKUP(H33,'Données efficacité energétique'!$A$5:$M$15,HLOOKUP('Tableau 2 besoins'!$R$3,'Données efficacité energétique'!$C$2:$M$4,2,FALSE),FALSE)+VLOOKUP(H33,'Données efficacité energétique'!$A$5:$M$15,HLOOKUP('Tableau 2 besoins'!$R$4,'Données efficacité energétique'!$C$2:$M$4,2,FALSE),FALSE))*J33/1000))</f>
        <v>27.500000000000004</v>
      </c>
      <c r="T33" s="527" t="str">
        <f>IF(H33="Logements",IF(N33&gt;(J33*'Données efficacité energétique'!$P$5/1000),"Consommation ECS élevée",""),IF(H33="Hôtellerie, restauration",IF(N33&gt;J33*'Données efficacité energétique'!$P$7/1000,"Consommation ECS élevée",""),IF(H33="Santé",IF(N33&gt;J33*'Données efficacité energétique'!$P$10/1000,"Consommation ECS élevée",""),"")))</f>
        <v/>
      </c>
      <c r="U33" s="232" t="str">
        <f>IF(M33&gt;S33,"faible efficacité énergétique","")</f>
        <v/>
      </c>
    </row>
    <row r="34" spans="1:21" ht="31.5" x14ac:dyDescent="0.35">
      <c r="A34" s="136"/>
      <c r="B34" s="132" t="s">
        <v>386</v>
      </c>
      <c r="C34" s="132"/>
      <c r="D34" s="132"/>
      <c r="E34" s="132"/>
      <c r="F34" s="132"/>
      <c r="G34" s="132"/>
      <c r="H34" s="132"/>
      <c r="I34" s="132">
        <f>SUM(I32:I33)</f>
        <v>0</v>
      </c>
      <c r="J34" s="132">
        <f>SUM(J32:J33)</f>
        <v>350</v>
      </c>
      <c r="K34" s="133">
        <f t="shared" ref="K34:N34" si="4">SUM(K32:K33)</f>
        <v>75</v>
      </c>
      <c r="L34" s="134">
        <f t="shared" si="4"/>
        <v>63</v>
      </c>
      <c r="M34" s="132">
        <f t="shared" si="4"/>
        <v>40</v>
      </c>
      <c r="N34" s="132">
        <f t="shared" si="4"/>
        <v>23</v>
      </c>
      <c r="O34" s="132">
        <f>SUM(O32:O33)</f>
        <v>0</v>
      </c>
      <c r="P34" s="135">
        <f t="shared" si="3"/>
        <v>0.18</v>
      </c>
      <c r="Q34" s="220">
        <f>SUM(Q32:Q33)</f>
        <v>0</v>
      </c>
      <c r="R34" s="220">
        <f>SUM(R32:R33)</f>
        <v>0</v>
      </c>
      <c r="S34" s="535"/>
      <c r="T34" s="527" t="str">
        <f>IF(H34="Logements",IF(N34&gt;(J34*'Données efficacité energétique'!$P$5/1000),"Consommation ECS élevée",""),IF(H34="Hôtellerie, restauration",IF(N34&gt;J34*'Données efficacité energétique'!$P$7/1000,"Consommation ECS élevée",""),IF(H34="Santé",IF(N34&gt;J34*'Données efficacité energétique'!$P$10/1000,"Consommation ECS élevée",""),"")))</f>
        <v/>
      </c>
      <c r="U34" s="232" t="str">
        <f>IF(M34&gt;S34,"faible efficacité énergétique","")</f>
        <v>faible efficacité énergétique</v>
      </c>
    </row>
    <row r="35" spans="1:21" ht="20" x14ac:dyDescent="0.35">
      <c r="A35" s="136"/>
      <c r="B35" s="129" t="s">
        <v>387</v>
      </c>
      <c r="C35" s="129" t="s">
        <v>374</v>
      </c>
      <c r="D35" s="129" t="s">
        <v>375</v>
      </c>
      <c r="E35" s="129" t="s">
        <v>376</v>
      </c>
      <c r="F35" s="129" t="s">
        <v>372</v>
      </c>
      <c r="G35" s="130">
        <v>2014</v>
      </c>
      <c r="H35" s="129" t="s">
        <v>415</v>
      </c>
      <c r="I35" s="131"/>
      <c r="J35" s="131">
        <v>500</v>
      </c>
      <c r="K35" s="129">
        <v>200</v>
      </c>
      <c r="L35" s="129">
        <v>190</v>
      </c>
      <c r="M35" s="131">
        <v>100</v>
      </c>
      <c r="N35" s="131">
        <v>90</v>
      </c>
      <c r="O35" s="129"/>
      <c r="P35" s="129">
        <f>L35/J35</f>
        <v>0.38</v>
      </c>
      <c r="Q35" s="129"/>
      <c r="R35" s="129"/>
      <c r="S35" s="532">
        <f>IF($R$4="&gt;1000","Non concerné",IF(OR(H35="Serres",H35="Industrie",H35="Piscine, centre aquatique"),"non concerné",VLOOKUP(H35,'Données efficacité energétique'!$A$5:$M$15,2,FALSE)*(VLOOKUP(H35,'Données efficacité energétique'!$A$5:$M$15,HLOOKUP('Tableau 2 besoins'!$R$3,'Données efficacité energétique'!$C$2:$M$4,2,FALSE),FALSE)+VLOOKUP(H35,'Données efficacité energétique'!$A$5:$M$15,HLOOKUP('Tableau 2 besoins'!$R$4,'Données efficacité energétique'!$C$2:$M$4,2,FALSE),FALSE))*J35/1000))</f>
        <v>55.000000000000007</v>
      </c>
      <c r="T35" s="527" t="str">
        <f>IF(H35="Logements",IF(N35&gt;(J35*'Données efficacité energétique'!$P$5/1000),"Consommation ECS élevée",""),IF(H35="Hôtellerie, restauration",IF(N35&gt;J35*'Données efficacité energétique'!$P$7/1000,"Consommation ECS élevée",""),IF(H35="Santé",IF(N35&gt;J35*'Données efficacité energétique'!$P$10/1000,"Consommation ECS élevée",""),"")))</f>
        <v>Consommation ECS élevée</v>
      </c>
      <c r="U35" s="232" t="str">
        <f>IF(M35&gt;S35,"faible efficacité énergétique","")</f>
        <v>faible efficacité énergétique</v>
      </c>
    </row>
    <row r="36" spans="1:21" ht="20" x14ac:dyDescent="0.35">
      <c r="A36" s="136"/>
      <c r="B36" s="129" t="s">
        <v>389</v>
      </c>
      <c r="C36" s="129"/>
      <c r="D36" s="129" t="s">
        <v>377</v>
      </c>
      <c r="E36" s="129" t="s">
        <v>378</v>
      </c>
      <c r="F36" s="129" t="s">
        <v>379</v>
      </c>
      <c r="G36" s="130">
        <v>2014</v>
      </c>
      <c r="H36" s="129" t="s">
        <v>822</v>
      </c>
      <c r="I36" s="129"/>
      <c r="J36" s="129"/>
      <c r="K36" s="129"/>
      <c r="L36" s="129"/>
      <c r="M36" s="131"/>
      <c r="N36" s="131"/>
      <c r="O36" s="129"/>
      <c r="P36" s="129" t="e">
        <f t="shared" ref="P36:P37" si="5">L36/J36</f>
        <v>#DIV/0!</v>
      </c>
      <c r="Q36" s="129"/>
      <c r="R36" s="129"/>
      <c r="S36" s="532" t="str">
        <f>IF($R$4="&gt;1000","Non concerné",IF(OR(H36="Serres",H36="Industrie",H36="Piscine, centre aquatique"),"non concerné",VLOOKUP(H36,'Données efficacité energétique'!$A$5:$M$15,2,FALSE)*(VLOOKUP(H36,'Données efficacité energétique'!$A$5:$M$15,HLOOKUP('Tableau 2 besoins'!$R$3,'Données efficacité energétique'!$C$2:$M$4,2,FALSE),FALSE)+VLOOKUP(H36,'Données efficacité energétique'!$A$5:$M$15,HLOOKUP('Tableau 2 besoins'!$R$4,'Données efficacité energétique'!$C$2:$M$4,2,FALSE),FALSE))*J36/1000))</f>
        <v>non concerné</v>
      </c>
      <c r="T36" s="527" t="str">
        <f>IF(H36="Logements",IF(N36&gt;(J36*'Données efficacité energétique'!$P$5/1000),"Consommation ECS élevée",""),IF(H36="Hôtellerie, restauration",IF(N36&gt;J36*'Données efficacité energétique'!$P$7/1000,"Consommation ECS élevée",""),IF(H36="Santé",IF(N36&gt;J36*'Données efficacité energétique'!$P$10/1000,"Consommation ECS élevée",""),"")))</f>
        <v/>
      </c>
      <c r="U36" s="232" t="str">
        <f>IF(M36&gt;S36,"faible efficacité énergétique","")</f>
        <v/>
      </c>
    </row>
    <row r="37" spans="1:21" ht="20" x14ac:dyDescent="0.35">
      <c r="A37" s="136"/>
      <c r="B37" s="129" t="s">
        <v>391</v>
      </c>
      <c r="C37" s="129"/>
      <c r="D37" s="129"/>
      <c r="E37" s="129"/>
      <c r="F37" s="129"/>
      <c r="G37" s="129"/>
      <c r="H37" s="129"/>
      <c r="I37" s="129"/>
      <c r="J37" s="129"/>
      <c r="K37" s="129"/>
      <c r="L37" s="129"/>
      <c r="M37" s="131"/>
      <c r="N37" s="131"/>
      <c r="O37" s="129"/>
      <c r="P37" s="129" t="e">
        <f t="shared" si="5"/>
        <v>#DIV/0!</v>
      </c>
      <c r="Q37" s="129"/>
      <c r="R37" s="129"/>
      <c r="S37" s="532" t="e">
        <f>IF($R$4="&gt;1000","Non concerné",IF(OR(H37="Serres",H37="Industrie",H37="Piscine, centre aquatique"),"non concerné",VLOOKUP(H37,'Données efficacité energétique'!$A$5:$M$15,2,FALSE)*(VLOOKUP(H37,'Données efficacité energétique'!$A$5:$M$15,HLOOKUP('Tableau 2 besoins'!$R$3,'Données efficacité energétique'!$C$2:$M$4,2,FALSE),FALSE)+VLOOKUP(H37,'Données efficacité energétique'!$A$5:$M$15,HLOOKUP('Tableau 2 besoins'!$R$4,'Données efficacité energétique'!$C$2:$M$4,2,FALSE),FALSE))*J37/1000))</f>
        <v>#N/A</v>
      </c>
      <c r="T37" s="527" t="str">
        <f>IF(H37="Logements",IF(N37&gt;(J37*'Données efficacité energétique'!$P$5/1000),"Consommation ECS élevée",""),IF(H37="Hôtellerie, restauration",IF(N37&gt;J37*'Données efficacité energétique'!$P$7/1000,"Consommation ECS élevée",""),IF(H37="Santé",IF(N37&gt;J37*'Données efficacité energétique'!$P$10/1000,"Consommation ECS élevée",""),"")))</f>
        <v/>
      </c>
      <c r="U37" s="232" t="e">
        <f>IF(M37&gt;S37,"faible efficacité énergétique","")</f>
        <v>#N/A</v>
      </c>
    </row>
    <row r="38" spans="1:21" ht="21" x14ac:dyDescent="0.35">
      <c r="A38" s="136"/>
      <c r="B38" s="132" t="s">
        <v>392</v>
      </c>
      <c r="C38" s="132"/>
      <c r="D38" s="132"/>
      <c r="E38" s="132"/>
      <c r="F38" s="132"/>
      <c r="G38" s="132"/>
      <c r="H38" s="132"/>
      <c r="I38" s="132">
        <f>SUM(I35:I37)</f>
        <v>0</v>
      </c>
      <c r="J38" s="132">
        <f t="shared" ref="J38:O38" si="6">SUM(J35:J37)</f>
        <v>500</v>
      </c>
      <c r="K38" s="133">
        <f t="shared" si="6"/>
        <v>200</v>
      </c>
      <c r="L38" s="134">
        <f t="shared" si="6"/>
        <v>190</v>
      </c>
      <c r="M38" s="132">
        <f t="shared" si="6"/>
        <v>100</v>
      </c>
      <c r="N38" s="132">
        <f t="shared" si="6"/>
        <v>90</v>
      </c>
      <c r="O38" s="132">
        <f t="shared" si="6"/>
        <v>0</v>
      </c>
      <c r="P38" s="135">
        <f>L38/J38</f>
        <v>0.38</v>
      </c>
      <c r="Q38" s="220">
        <f>SUM(Q35:Q37)</f>
        <v>0</v>
      </c>
      <c r="R38" s="220">
        <f>SUM(R35:R37)</f>
        <v>0</v>
      </c>
      <c r="S38" s="533"/>
      <c r="T38" s="529"/>
      <c r="U38" s="232" t="str">
        <f>IF(M38&gt;S38,"faible efficacité énergétique","")</f>
        <v>faible efficacité énergétique</v>
      </c>
    </row>
    <row r="39" spans="1:21" x14ac:dyDescent="0.35">
      <c r="A39" s="136"/>
      <c r="B39" s="132" t="s">
        <v>354</v>
      </c>
      <c r="C39" s="132"/>
      <c r="D39" s="132"/>
      <c r="E39" s="132"/>
      <c r="F39" s="132"/>
      <c r="G39" s="132"/>
      <c r="H39" s="132"/>
      <c r="I39" s="132">
        <f>I38+I34</f>
        <v>0</v>
      </c>
      <c r="J39" s="132">
        <f>J38+J34</f>
        <v>850</v>
      </c>
      <c r="K39" s="133">
        <f>K38+K34</f>
        <v>275</v>
      </c>
      <c r="L39" s="134">
        <f>L38+L34</f>
        <v>253</v>
      </c>
      <c r="M39" s="132">
        <f>M38+M34</f>
        <v>140</v>
      </c>
      <c r="N39" s="132">
        <f t="shared" ref="N39:O39" si="7">N38+N34</f>
        <v>113</v>
      </c>
      <c r="O39" s="132">
        <f t="shared" si="7"/>
        <v>0</v>
      </c>
      <c r="P39" s="135">
        <f>L39/J39</f>
        <v>0.29764705882352943</v>
      </c>
      <c r="Q39" s="220">
        <f>Q38+Q34</f>
        <v>0</v>
      </c>
      <c r="R39" s="220">
        <f>R38+R34</f>
        <v>0</v>
      </c>
      <c r="S39" s="534"/>
      <c r="T39" s="530"/>
    </row>
    <row r="40" spans="1:21" x14ac:dyDescent="0.35">
      <c r="A40" s="136"/>
      <c r="B40" s="136"/>
      <c r="C40" s="136"/>
      <c r="D40" s="136"/>
      <c r="E40" s="136"/>
      <c r="F40" s="136"/>
      <c r="G40" s="136"/>
      <c r="H40" s="136"/>
      <c r="I40" s="136"/>
      <c r="J40" s="136"/>
      <c r="K40" s="136"/>
      <c r="L40" s="136"/>
      <c r="M40" s="136"/>
      <c r="N40" s="136"/>
      <c r="O40" s="136"/>
      <c r="P40" s="136"/>
      <c r="Q40" s="136"/>
      <c r="R40" s="136"/>
      <c r="S40" s="136"/>
      <c r="T40" s="136"/>
    </row>
    <row r="41" spans="1:21" x14ac:dyDescent="0.35">
      <c r="A41" s="136"/>
      <c r="B41" s="136"/>
      <c r="C41" s="136"/>
      <c r="D41" s="136"/>
      <c r="E41" s="136"/>
      <c r="F41" s="136"/>
      <c r="G41" s="136"/>
      <c r="H41" s="136"/>
      <c r="I41" s="136"/>
      <c r="J41" s="136"/>
      <c r="K41" s="136"/>
      <c r="L41" s="136"/>
      <c r="M41" s="136"/>
      <c r="N41" s="136"/>
      <c r="O41" s="136"/>
      <c r="P41" s="136"/>
      <c r="Q41" s="136"/>
      <c r="R41" s="136"/>
      <c r="S41" s="136"/>
      <c r="T41" s="136"/>
    </row>
    <row r="42" spans="1:21" ht="15" thickBot="1" x14ac:dyDescent="0.4">
      <c r="A42" s="136"/>
      <c r="B42" s="136"/>
      <c r="C42" s="136"/>
      <c r="D42" s="136"/>
      <c r="E42" s="136"/>
      <c r="F42" s="136"/>
      <c r="G42" s="136"/>
      <c r="H42" s="136"/>
      <c r="I42" s="136"/>
      <c r="J42" s="136"/>
      <c r="K42" s="136"/>
      <c r="L42" s="136"/>
      <c r="M42" s="136"/>
      <c r="N42" s="136"/>
      <c r="O42" s="136"/>
      <c r="P42" s="136"/>
      <c r="Q42" s="136"/>
      <c r="R42" s="136"/>
      <c r="S42" s="136"/>
      <c r="T42" s="136"/>
    </row>
    <row r="43" spans="1:21" x14ac:dyDescent="0.35">
      <c r="A43" s="136"/>
      <c r="B43" s="500" t="s">
        <v>645</v>
      </c>
      <c r="C43" s="501"/>
      <c r="D43" s="501"/>
      <c r="E43" s="501"/>
      <c r="F43" s="501"/>
      <c r="G43" s="501"/>
      <c r="H43" s="311"/>
      <c r="I43" s="136"/>
      <c r="J43" s="136"/>
      <c r="K43" s="136"/>
      <c r="L43" s="136"/>
      <c r="M43" s="136"/>
      <c r="N43" s="136"/>
      <c r="O43" s="136"/>
      <c r="P43" s="136"/>
      <c r="Q43" s="136"/>
      <c r="R43" s="136"/>
      <c r="S43" s="136"/>
      <c r="T43" s="136"/>
    </row>
    <row r="44" spans="1:21" ht="15" thickBot="1" x14ac:dyDescent="0.4">
      <c r="A44" s="136"/>
      <c r="B44" s="502" t="s">
        <v>646</v>
      </c>
      <c r="C44" s="503"/>
      <c r="D44" s="503"/>
      <c r="E44" s="503"/>
      <c r="F44" s="503"/>
      <c r="G44" s="503"/>
      <c r="H44" s="312"/>
      <c r="I44" s="136"/>
      <c r="J44" s="136"/>
      <c r="K44" s="136"/>
      <c r="L44" s="136"/>
      <c r="M44" s="136"/>
      <c r="N44" s="136"/>
      <c r="O44" s="136"/>
      <c r="P44" s="136"/>
      <c r="Q44" s="136"/>
      <c r="R44" s="136"/>
      <c r="S44" s="136"/>
      <c r="T44" s="136"/>
    </row>
    <row r="45" spans="1:21" x14ac:dyDescent="0.35">
      <c r="A45" s="136"/>
      <c r="B45" s="136"/>
      <c r="C45" s="136"/>
      <c r="D45" s="222"/>
      <c r="E45" s="136"/>
      <c r="F45" s="136"/>
      <c r="G45" s="136"/>
      <c r="H45" s="136"/>
      <c r="I45" s="136"/>
      <c r="J45" s="136"/>
      <c r="K45" s="136"/>
      <c r="L45" s="136"/>
      <c r="M45" s="136"/>
      <c r="N45" s="136"/>
      <c r="O45" s="136"/>
      <c r="P45" s="136"/>
      <c r="Q45" s="136"/>
      <c r="R45" s="136"/>
      <c r="S45" s="136"/>
      <c r="T45" s="136"/>
    </row>
    <row r="46" spans="1:21" x14ac:dyDescent="0.35">
      <c r="A46" s="136"/>
      <c r="B46" s="136"/>
      <c r="C46" s="136"/>
      <c r="D46" s="222"/>
      <c r="E46" s="136"/>
      <c r="F46" s="136"/>
      <c r="G46" s="136"/>
      <c r="H46" s="136"/>
      <c r="I46" s="136"/>
      <c r="J46" s="136"/>
      <c r="K46" s="136"/>
      <c r="L46" s="136"/>
      <c r="M46" s="136"/>
      <c r="N46" s="136"/>
      <c r="O46" s="136"/>
      <c r="P46" s="136"/>
      <c r="Q46" s="136"/>
      <c r="R46" s="136"/>
      <c r="S46" s="136"/>
      <c r="T46" s="136"/>
    </row>
    <row r="47" spans="1:21" x14ac:dyDescent="0.35">
      <c r="D47" s="276"/>
    </row>
    <row r="48" spans="1:21" x14ac:dyDescent="0.35">
      <c r="D48" s="276"/>
    </row>
    <row r="49" spans="4:4" x14ac:dyDescent="0.35">
      <c r="D49" s="276"/>
    </row>
    <row r="50" spans="4:4" x14ac:dyDescent="0.35">
      <c r="D50" s="276"/>
    </row>
    <row r="51" spans="4:4" ht="23.15" customHeight="1" x14ac:dyDescent="0.35">
      <c r="D51" s="276"/>
    </row>
    <row r="52" spans="4:4" ht="20.149999999999999" customHeight="1" x14ac:dyDescent="0.35">
      <c r="D52" s="276"/>
    </row>
    <row r="53" spans="4:4" x14ac:dyDescent="0.35">
      <c r="D53" s="276"/>
    </row>
    <row r="54" spans="4:4" x14ac:dyDescent="0.35">
      <c r="D54" s="276"/>
    </row>
    <row r="55" spans="4:4" x14ac:dyDescent="0.35">
      <c r="D55" s="276"/>
    </row>
    <row r="56" spans="4:4" x14ac:dyDescent="0.35">
      <c r="D56" s="276"/>
    </row>
    <row r="57" spans="4:4" x14ac:dyDescent="0.35">
      <c r="D57" s="276"/>
    </row>
  </sheetData>
  <mergeCells count="2">
    <mergeCell ref="B43:G43"/>
    <mergeCell ref="B44:G44"/>
  </mergeCells>
  <conditionalFormatting sqref="G6:G10">
    <cfRule type="expression" dxfId="6" priority="3">
      <formula>G6&gt;L6</formula>
    </cfRule>
  </conditionalFormatting>
  <conditionalFormatting sqref="L6:L9">
    <cfRule type="expression" dxfId="5" priority="2">
      <formula>$L6&lt;$G6</formula>
    </cfRule>
  </conditionalFormatting>
  <conditionalFormatting sqref="L17:L26 O26">
    <cfRule type="expression" dxfId="4" priority="14">
      <formula>L17&gt;R17</formula>
    </cfRule>
  </conditionalFormatting>
  <conditionalFormatting sqref="M32:M39">
    <cfRule type="expression" dxfId="3" priority="10">
      <formula>M32&gt;S32</formula>
    </cfRule>
  </conditionalFormatting>
  <conditionalFormatting sqref="M26">
    <cfRule type="expression" dxfId="2" priority="16">
      <formula>M26&gt;T26</formula>
    </cfRule>
  </conditionalFormatting>
  <conditionalFormatting sqref="N26">
    <cfRule type="expression" dxfId="1" priority="17">
      <formula>N26&gt;#REF!</formula>
    </cfRule>
  </conditionalFormatting>
  <conditionalFormatting sqref="R17:R25">
    <cfRule type="expression" dxfId="0" priority="1">
      <formula>$R17&lt;$L17</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A81CEF7-1C58-414F-BD9C-459370BA4C99}">
          <x14:formula1>
            <xm:f>'Données efficacité energétique'!$K$4:$N$4</xm:f>
          </x14:formula1>
          <xm:sqref>R4</xm:sqref>
        </x14:dataValidation>
        <x14:dataValidation type="list" allowBlank="1" showInputMessage="1" showErrorMessage="1" xr:uid="{AA75146E-FF6A-43C0-AE83-7747D068ED86}">
          <x14:formula1>
            <xm:f>'Données efficacité energétique'!$A$5:$A$164</xm:f>
          </x14:formula1>
          <xm:sqref>C7:C9</xm:sqref>
        </x14:dataValidation>
        <x14:dataValidation type="list" allowBlank="1" showInputMessage="1" showErrorMessage="1" xr:uid="{E56321AE-F5D5-4D4B-AB0F-8F0E11B2C3F1}">
          <x14:formula1>
            <xm:f>'Données efficacité energétique'!$A$5:$A$15</xm:f>
          </x14:formula1>
          <xm:sqref>C6 G17:G25 H32:H39</xm:sqref>
        </x14:dataValidation>
        <x14:dataValidation type="list" allowBlank="1" showInputMessage="1" showErrorMessage="1" xr:uid="{1A13CAEA-7445-444A-8DBF-AA92712267A8}">
          <x14:formula1>
            <xm:f>'Zones climatiques'!$B$4:$B$99</xm:f>
          </x14:formula1>
          <xm:sqref>R2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F10"/>
  <sheetViews>
    <sheetView zoomScale="115" zoomScaleNormal="115" workbookViewId="0">
      <selection activeCell="N22" sqref="N22"/>
    </sheetView>
  </sheetViews>
  <sheetFormatPr baseColWidth="10" defaultColWidth="11.453125" defaultRowHeight="14.5" x14ac:dyDescent="0.35"/>
  <cols>
    <col min="1" max="16384" width="11.453125" style="136"/>
  </cols>
  <sheetData>
    <row r="1" spans="1:6" ht="15.5" x14ac:dyDescent="0.35">
      <c r="A1" s="172" t="s">
        <v>393</v>
      </c>
    </row>
    <row r="2" spans="1:6" ht="15.5" x14ac:dyDescent="0.35">
      <c r="A2" s="173" t="s">
        <v>394</v>
      </c>
    </row>
    <row r="3" spans="1:6" ht="15.5" x14ac:dyDescent="0.35">
      <c r="A3" s="172"/>
    </row>
    <row r="4" spans="1:6" ht="31.5" x14ac:dyDescent="0.35">
      <c r="A4" s="183" t="s">
        <v>395</v>
      </c>
      <c r="B4" s="183" t="s">
        <v>396</v>
      </c>
      <c r="C4" s="183" t="s">
        <v>397</v>
      </c>
      <c r="D4" s="183" t="s">
        <v>398</v>
      </c>
      <c r="E4" s="183" t="s">
        <v>399</v>
      </c>
      <c r="F4" s="183" t="s">
        <v>400</v>
      </c>
    </row>
    <row r="5" spans="1:6" x14ac:dyDescent="0.35">
      <c r="A5" s="174">
        <v>2018</v>
      </c>
      <c r="B5" s="175">
        <v>11916</v>
      </c>
      <c r="C5" s="174">
        <v>14</v>
      </c>
      <c r="D5" s="175">
        <v>6347</v>
      </c>
      <c r="E5" s="176"/>
      <c r="F5" s="176"/>
    </row>
    <row r="6" spans="1:6" x14ac:dyDescent="0.35">
      <c r="A6" s="174">
        <v>2019</v>
      </c>
      <c r="B6" s="175">
        <v>13000</v>
      </c>
      <c r="C6" s="174">
        <v>16</v>
      </c>
      <c r="D6" s="175">
        <v>6500</v>
      </c>
      <c r="E6" s="176"/>
      <c r="F6" s="176"/>
    </row>
    <row r="7" spans="1:6" x14ac:dyDescent="0.35">
      <c r="A7" s="174">
        <v>2020</v>
      </c>
      <c r="B7" s="175">
        <v>15015</v>
      </c>
      <c r="C7" s="174">
        <v>22</v>
      </c>
      <c r="D7" s="175">
        <v>7780</v>
      </c>
      <c r="E7" s="176"/>
      <c r="F7" s="176"/>
    </row>
    <row r="8" spans="1:6" x14ac:dyDescent="0.35">
      <c r="A8" s="174">
        <v>2021</v>
      </c>
      <c r="B8" s="175">
        <v>27510</v>
      </c>
      <c r="C8" s="174">
        <v>27</v>
      </c>
      <c r="D8" s="175">
        <v>14254</v>
      </c>
      <c r="E8" s="176"/>
      <c r="F8" s="176"/>
    </row>
    <row r="9" spans="1:6" x14ac:dyDescent="0.35">
      <c r="A9" s="174">
        <v>2022</v>
      </c>
      <c r="B9" s="175">
        <v>31643</v>
      </c>
      <c r="C9" s="174">
        <v>31</v>
      </c>
      <c r="D9" s="175">
        <v>16440</v>
      </c>
      <c r="E9" s="176"/>
      <c r="F9" s="176"/>
    </row>
    <row r="10" spans="1:6" x14ac:dyDescent="0.35">
      <c r="A10" s="174" t="s">
        <v>401</v>
      </c>
      <c r="B10" s="174" t="s">
        <v>401</v>
      </c>
      <c r="C10" s="174" t="s">
        <v>401</v>
      </c>
      <c r="D10" s="174" t="s">
        <v>401</v>
      </c>
      <c r="E10" s="174" t="s">
        <v>401</v>
      </c>
      <c r="F10" s="174" t="s">
        <v>401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20</vt:i4>
      </vt:variant>
    </vt:vector>
  </HeadingPairs>
  <TitlesOfParts>
    <vt:vector size="37" baseType="lpstr">
      <vt:lpstr>Biomasse</vt:lpstr>
      <vt:lpstr>Biomasse - dossier FC</vt:lpstr>
      <vt:lpstr>Biomasse - dossier FC (2)</vt:lpstr>
      <vt:lpstr>Exigence</vt:lpstr>
      <vt:lpstr>accueil</vt:lpstr>
      <vt:lpstr>Volet financier</vt:lpstr>
      <vt:lpstr>Tableau 1 descript prod RC</vt:lpstr>
      <vt:lpstr>Tableau 2 besoins</vt:lpstr>
      <vt:lpstr>Tableau 3 Evolution besoins RC </vt:lpstr>
      <vt:lpstr>Tableau 4 Impact subvention</vt:lpstr>
      <vt:lpstr>Tableau 5 plan d'appro</vt:lpstr>
      <vt:lpstr>Tableau 6 Tableau des DN</vt:lpstr>
      <vt:lpstr>Tableau 7 couts exploitation</vt:lpstr>
      <vt:lpstr>8. Déficit de financement</vt:lpstr>
      <vt:lpstr>Données efficacité energétique</vt:lpstr>
      <vt:lpstr>Zones climatiques</vt:lpstr>
      <vt:lpstr>Tableau 4 Décomposition métrés</vt:lpstr>
      <vt:lpstr>_1__BUDGET_PREVISIONNEL_DE_L_OPERATION</vt:lpstr>
      <vt:lpstr>_2__PLAN_DE_FINANCEMENT</vt:lpstr>
      <vt:lpstr>Biomasse!_ftnref1</vt:lpstr>
      <vt:lpstr>'Biomasse - dossier FC'!_ftnref1</vt:lpstr>
      <vt:lpstr>'Biomasse - dossier FC (2)'!_ftnref1</vt:lpstr>
      <vt:lpstr>'Tableau 5 plan d''appro'!_Toc398911588</vt:lpstr>
      <vt:lpstr>Biomasse!_Toc465339729</vt:lpstr>
      <vt:lpstr>'Biomasse - dossier FC'!_Toc465339729</vt:lpstr>
      <vt:lpstr>'Biomasse - dossier FC (2)'!_Toc465339729</vt:lpstr>
      <vt:lpstr>Biomasse!_Toc526224514</vt:lpstr>
      <vt:lpstr>'Biomasse - dossier FC'!_Toc526224514</vt:lpstr>
      <vt:lpstr>'Biomasse - dossier FC (2)'!_Toc526224514</vt:lpstr>
      <vt:lpstr>Bois_Biomasse_énergie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THOUIN Simon</dc:creator>
  <cp:keywords/>
  <dc:description/>
  <cp:lastModifiedBy>HENRY Laurianne</cp:lastModifiedBy>
  <cp:revision/>
  <dcterms:created xsi:type="dcterms:W3CDTF">2019-05-16T09:21:03Z</dcterms:created>
  <dcterms:modified xsi:type="dcterms:W3CDTF">2025-12-18T14:51:59Z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2025-12-17T15:57:29Z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86e7d06f-c287-4cf3-b90b-42f8c6a107cd</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