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ademecloud-my.sharepoint.com/personal/laurianne_henry_ademe_fr/Documents/Fonds chaleur/Maj FC biomasse 2026/CEF et VT 2026/"/>
    </mc:Choice>
  </mc:AlternateContent>
  <xr:revisionPtr revIDLastSave="463" documentId="13_ncr:1_{778D98A3-9994-48DF-BAE6-FA95FC4879A0}" xr6:coauthVersionLast="47" xr6:coauthVersionMax="47" xr10:uidLastSave="{2F87FB0B-884B-4B12-A723-1BE20CA26E85}"/>
  <bookViews>
    <workbookView xWindow="28680" yWindow="-120" windowWidth="29040" windowHeight="15720" activeTab="3" xr2:uid="{00000000-000D-0000-FFFF-FFFF00000000}"/>
  </bookViews>
  <sheets>
    <sheet name="accueil" sheetId="14" r:id="rId1"/>
    <sheet name="Volet financier" sheetId="25" r:id="rId2"/>
    <sheet name=" 1 Descript prod RC" sheetId="10" r:id="rId3"/>
    <sheet name="2 Besoins" sheetId="8" r:id="rId4"/>
    <sheet name="3 Evolution besoins RC " sheetId="12" r:id="rId5"/>
    <sheet name="4 Décomposition métrés" sheetId="4" r:id="rId6"/>
    <sheet name="Tableau 6 Impact subvention" sheetId="9" state="hidden" r:id="rId7"/>
    <sheet name="Tableau 7.1 CEP global" sheetId="7" state="hidden" r:id="rId8"/>
    <sheet name="5 Coûts exploitation" sheetId="32" r:id="rId9"/>
    <sheet name="6 Impact aide sur prix vente" sheetId="27" r:id="rId10"/>
    <sheet name="6.3 Impact sur usagers" sheetId="28" r:id="rId11"/>
    <sheet name="7.1 CEP_Réseau global" sheetId="29" r:id="rId12"/>
    <sheet name="7.2 Déficit_Création " sheetId="30" r:id="rId13"/>
    <sheet name="7.3 Déficit_Extension" sheetId="31" r:id="rId14"/>
    <sheet name="Tableau 8 Historique invest " sheetId="17" r:id="rId15"/>
    <sheet name="Données efficacité énergétique" sheetId="18" r:id="rId16"/>
    <sheet name="Zones climatiques" sheetId="22" r:id="rId17"/>
    <sheet name="synthèse" sheetId="15" state="hidden" r:id="rId18"/>
    <sheet name="Feuil1" sheetId="16" state="hidden" r:id="rId19"/>
    <sheet name="Mix énergétique" sheetId="5" state="hidden" r:id="rId20"/>
    <sheet name="Tableau synthèse RC" sheetId="6" state="hidden" r:id="rId21"/>
    <sheet name="Tableau synthèse biomasse" sheetId="2" state="hidden" r:id="rId22"/>
  </sheets>
  <externalReferences>
    <externalReference r:id="rId23"/>
    <externalReference r:id="rId24"/>
    <externalReference r:id="rId25"/>
    <externalReference r:id="rId26"/>
    <externalReference r:id="rId27"/>
  </externalReferences>
  <definedNames>
    <definedName name="_1__BUDGET_PREVISIONNEL_DE_L_OPERATION">'Volet financier'!$A$26</definedName>
    <definedName name="_2__PLAN_DE_FINANCEMENT">'Volet financier'!$A$328</definedName>
    <definedName name="appoint" localSheetId="10">#REF!</definedName>
    <definedName name="appoint" localSheetId="14">#REF!</definedName>
    <definedName name="appoint" localSheetId="16">#REF!</definedName>
    <definedName name="appoint">#REF!</definedName>
    <definedName name="Besoins_utiles_projet" localSheetId="8">'[1]caractéristiques projet'!$D$12</definedName>
    <definedName name="Besoins_utiles_projet" localSheetId="9">'[1]caractéristiques projet'!$D$12</definedName>
    <definedName name="Besoins_utiles_projet" localSheetId="10">'[1]caractéristiques projet'!$D$12</definedName>
    <definedName name="Besoins_utiles_projet">#REF!</definedName>
    <definedName name="Bois_Biomasse_énergie" localSheetId="9">'[2]Volet Financier'!#REF!</definedName>
    <definedName name="Bois_Biomasse_énergie" localSheetId="10">'[2]Volet Financier'!#REF!</definedName>
    <definedName name="Bois_Biomasse_énergie">'Volet financier'!$A$33</definedName>
    <definedName name="combustible" localSheetId="10">#REF!</definedName>
    <definedName name="combustible" localSheetId="14">#REF!</definedName>
    <definedName name="combustible" localSheetId="16">#REF!</definedName>
    <definedName name="combustible">#REF!</definedName>
    <definedName name="Création_chauff_app" localSheetId="8">'[1]caractéristiques projet'!#REF!</definedName>
    <definedName name="Création_chauff_app" localSheetId="9">'[1]caractéristiques projet'!#REF!</definedName>
    <definedName name="Création_chauff_app" localSheetId="10">'[1]caractéristiques projet'!#REF!</definedName>
    <definedName name="Création_chauff_app" localSheetId="14">#REF!</definedName>
    <definedName name="Création_chauff_app" localSheetId="16">#REF!</definedName>
    <definedName name="Création_chauff_app">#REF!</definedName>
    <definedName name="essai" localSheetId="10">#REF!</definedName>
    <definedName name="essai" localSheetId="14">#REF!</definedName>
    <definedName name="essai" localSheetId="16">#REF!</definedName>
    <definedName name="essai">#REF!</definedName>
    <definedName name="filtration" localSheetId="10">#REF!</definedName>
    <definedName name="filtration" localSheetId="14">#REF!</definedName>
    <definedName name="filtration">#REF!</definedName>
    <definedName name="financement" localSheetId="9">'[2]Volet Financier'!#REF!</definedName>
    <definedName name="financement" localSheetId="10">'[2]Volet Financier'!#REF!</definedName>
    <definedName name="financement">'Volet financier'!#REF!</definedName>
    <definedName name="Géothermie___Opération_sur_aquifère_profond__200m" localSheetId="9">'[2]Volet Financier'!#REF!</definedName>
    <definedName name="Géothermie___Opération_sur_aquifère_profond__200m" localSheetId="10">'[2]Volet Financier'!#REF!</definedName>
    <definedName name="Géothermie___Opération_sur_aquifère_profond__200m">'Volet financier'!$A$149</definedName>
    <definedName name="Géothermie_de_surface_et_PAC_associées" localSheetId="9">'[2]Volet Financier'!#REF!</definedName>
    <definedName name="Géothermie_de_surface_et_PAC_associées" localSheetId="10">'[2]Volet Financier'!#REF!</definedName>
    <definedName name="Géothermie_de_surface_et_PAC_associées">'Volet financier'!$A$115</definedName>
    <definedName name="Grande" localSheetId="10">#REF!</definedName>
    <definedName name="Grande" localSheetId="14">#REF!</definedName>
    <definedName name="Grande">#REF!</definedName>
    <definedName name="Liste_Besoins" localSheetId="9">[3]Paramètres!$A$5:$A$10</definedName>
    <definedName name="Liste_Besoins" localSheetId="10">[3]Paramètres!$A$5:$A$10</definedName>
    <definedName name="Liste_Besoins">#REF!</definedName>
    <definedName name="localisation" localSheetId="9">'[4]Déf. des données'!$A$17:$A$20</definedName>
    <definedName name="localisation" localSheetId="10">'[4]Déf. des données'!$A$17:$A$20</definedName>
    <definedName name="localisation">#REF!</definedName>
    <definedName name="nature_activite" localSheetId="9">'[4]Déf. des données'!$A$24:$A$25</definedName>
    <definedName name="nature_activite" localSheetId="10">'[4]Déf. des données'!$A$24:$A$25</definedName>
    <definedName name="nature_activite">#REF!</definedName>
    <definedName name="nb_nvle_ss" localSheetId="8">'[1]caractéristiques projet'!$D$34</definedName>
    <definedName name="nb_nvle_ss" localSheetId="9">'[1]caractéristiques projet'!$D$34</definedName>
    <definedName name="nb_nvle_ss" localSheetId="10">'[1]caractéristiques projet'!$D$34</definedName>
    <definedName name="nb_nvle_ss">#REF!</definedName>
    <definedName name="ouinon" localSheetId="10">#REF!</definedName>
    <definedName name="ouinon" localSheetId="14">#REF!</definedName>
    <definedName name="ouinon" localSheetId="16">#REF!</definedName>
    <definedName name="ouinon">#REF!</definedName>
    <definedName name="parametres" localSheetId="10">#REF!</definedName>
    <definedName name="parametres" localSheetId="14">#REF!</definedName>
    <definedName name="parametres">#REF!</definedName>
    <definedName name="Prix_biomasse" localSheetId="8">'[1]caractéristiques projet'!$D$22</definedName>
    <definedName name="Prix_biomasse" localSheetId="9">'[1]caractéristiques projet'!$D$22</definedName>
    <definedName name="Prix_biomasse" localSheetId="10">'[1]caractéristiques projet'!$D$22</definedName>
    <definedName name="Prix_biomasse">#REF!</definedName>
    <definedName name="Prod_biomasse" localSheetId="8">'[1]caractéristiques projet'!$D$18</definedName>
    <definedName name="Prod_biomasse" localSheetId="9">'[1]caractéristiques projet'!$D$18</definedName>
    <definedName name="Prod_biomasse" localSheetId="10">'[1]caractéristiques projet'!$D$18</definedName>
    <definedName name="Prod_biomasse">#REF!</definedName>
    <definedName name="Prod_chaud_app" localSheetId="8">'[1]caractéristiques projet'!$D$27</definedName>
    <definedName name="Prod_chaud_app" localSheetId="9">'[1]caractéristiques projet'!$D$27</definedName>
    <definedName name="Prod_chaud_app" localSheetId="10">'[1]caractéristiques projet'!$D$27</definedName>
    <definedName name="Prod_chaud_app">#REF!</definedName>
    <definedName name="Puiss_app_exist" localSheetId="8">'[1]caractéristiques projet'!#REF!</definedName>
    <definedName name="Puiss_app_exist" localSheetId="9">'[1]caractéristiques projet'!#REF!</definedName>
    <definedName name="Puiss_app_exist" localSheetId="10">'[1]caractéristiques projet'!#REF!</definedName>
    <definedName name="Puiss_app_exist" localSheetId="14">#REF!</definedName>
    <definedName name="Puiss_app_exist" localSheetId="16">#REF!</definedName>
    <definedName name="Puiss_app_exist">#REF!</definedName>
    <definedName name="Puiss_appoint" localSheetId="8">'[1]caractéristiques projet'!$D$26</definedName>
    <definedName name="Puiss_appoint" localSheetId="9">'[1]caractéristiques projet'!$D$26</definedName>
    <definedName name="Puiss_appoint" localSheetId="10">'[1]caractéristiques projet'!$D$26</definedName>
    <definedName name="Puiss_appoint">#REF!</definedName>
    <definedName name="Puissance_biomasse" localSheetId="8">'[1]caractéristiques projet'!$D$17</definedName>
    <definedName name="Puissance_biomasse" localSheetId="9">'[1]caractéristiques projet'!$D$17</definedName>
    <definedName name="Puissance_biomasse" localSheetId="10">'[1]caractéristiques projet'!$D$17</definedName>
    <definedName name="Puissance_biomasse">#REF!</definedName>
    <definedName name="Récupération_de_chaleur" localSheetId="9">'[2]Volet Financier'!#REF!</definedName>
    <definedName name="Récupération_de_chaleur" localSheetId="10">'[2]Volet Financier'!#REF!</definedName>
    <definedName name="Récupération_de_chaleur">'Volet financier'!$A$288</definedName>
    <definedName name="Récupération_sur_eaux_usées_et_eaux_de_mer" localSheetId="9">'[2]Volet Financier'!#REF!</definedName>
    <definedName name="Récupération_sur_eaux_usées_et_eaux_de_mer" localSheetId="10">'[2]Volet Financier'!#REF!</definedName>
    <definedName name="Récupération_sur_eaux_usées_et_eaux_de_mer">'Volet financier'!$A$204</definedName>
    <definedName name="reseau" localSheetId="10">#REF!</definedName>
    <definedName name="reseau" localSheetId="14">#REF!</definedName>
    <definedName name="reseau" localSheetId="16">#REF!</definedName>
    <definedName name="reseau">#REF!</definedName>
    <definedName name="Réseau_de_chaleur_et_ou_de_froid">'Volet financier'!$A$76</definedName>
    <definedName name="Solaire" localSheetId="9">'[2]Volet Financier'!#REF!</definedName>
    <definedName name="Solaire" localSheetId="10">'[2]Volet Financier'!#REF!</definedName>
    <definedName name="Solaire">'Volet financier'!$A$241</definedName>
    <definedName name="Statut_investisseur" localSheetId="8">'[1]caractéristiques projet'!$D$10</definedName>
    <definedName name="Statut_investisseur" localSheetId="9">'[1]caractéristiques projet'!$D$10</definedName>
    <definedName name="Statut_investisseur" localSheetId="10">'[1]caractéristiques projet'!$D$10</definedName>
    <definedName name="Statut_investisseur">#REF!</definedName>
    <definedName name="supportjuridique" localSheetId="9">'[5]partenaire1-Coord'!$AO$1:$AO$2</definedName>
    <definedName name="supportjuridique" localSheetId="10">'[5]partenaire1-Coord'!$AO$1:$AO$2</definedName>
    <definedName name="supportjuridique">#REF!</definedName>
    <definedName name="taille_ent" localSheetId="9">'[4]Déf. des données'!$A$29:$A$31</definedName>
    <definedName name="taille_ent" localSheetId="10">'[4]Déf. des données'!$A$29:$A$31</definedName>
    <definedName name="taille_ent">#REF!</definedName>
    <definedName name="top" localSheetId="9">'[2]Volet Financier'!#REF!</definedName>
    <definedName name="top" localSheetId="10">'[2]Volet Financier'!#REF!</definedName>
    <definedName name="top">'Volet financier'!#REF!</definedName>
    <definedName name="type_de_projet" localSheetId="10">#REF!</definedName>
    <definedName name="type_de_projet" localSheetId="14">#REF!</definedName>
    <definedName name="type_de_projet" localSheetId="16">#REF!</definedName>
    <definedName name="type_de_projet">#REF!</definedName>
    <definedName name="type_investisseur" localSheetId="10">#REF!</definedName>
    <definedName name="type_investisseur" localSheetId="14">#REF!</definedName>
    <definedName name="type_investisseur">#REF!</definedName>
    <definedName name="Type_projet" localSheetId="8">'[1]caractéristiques projet'!$D$9</definedName>
    <definedName name="Type_projet" localSheetId="9">'[1]caractéristiques projet'!$D$9</definedName>
    <definedName name="Type_projet" localSheetId="10">'[1]caractéristiques projet'!$D$9</definedName>
    <definedName name="Type_projet">#REF!</definedName>
    <definedName name="typerèglement" localSheetId="9">'[5]partenaire1-Coord'!$AT$1:$AT$4</definedName>
    <definedName name="typerèglement" localSheetId="10">'[5]partenaire1-Coord'!$AT$1:$AT$4</definedName>
    <definedName name="typerèglement">#REF!</definedName>
    <definedName name="Ventes_clients" localSheetId="8">'[1]caractéristiques projet'!#REF!</definedName>
    <definedName name="Ventes_clients" localSheetId="9">'[1]caractéristiques projet'!#REF!</definedName>
    <definedName name="Ventes_clients" localSheetId="10">'[1]caractéristiques projet'!#REF!</definedName>
    <definedName name="Ventes_clients" localSheetId="14">#REF!</definedName>
    <definedName name="Ventes_clients" localSheetId="16">#REF!</definedName>
    <definedName name="Ventes_clients">#REF!</definedName>
    <definedName name="_xlnm.Print_Area" localSheetId="1">'Volet financier'!$A$1:$E$326</definedName>
    <definedName name="ZoneLis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 i="8" l="1"/>
  <c r="L35" i="8" l="1"/>
  <c r="M35" i="8" s="1"/>
  <c r="L34" i="8"/>
  <c r="M34" i="8" s="1"/>
  <c r="S19" i="8"/>
  <c r="M21" i="8"/>
  <c r="S23" i="8"/>
  <c r="S24" i="8"/>
  <c r="S22" i="8"/>
  <c r="S20" i="8"/>
  <c r="R9" i="8"/>
  <c r="R10" i="8"/>
  <c r="R11" i="8"/>
  <c r="R12" i="8"/>
  <c r="R8" i="8"/>
  <c r="N34" i="8"/>
  <c r="N35" i="8"/>
  <c r="T23" i="8"/>
  <c r="T24" i="8"/>
  <c r="T22" i="8"/>
  <c r="T20" i="8"/>
  <c r="T19" i="8"/>
  <c r="S8" i="8"/>
  <c r="S10" i="8"/>
  <c r="S11" i="8"/>
  <c r="S12" i="8"/>
  <c r="V10" i="8"/>
  <c r="M36" i="8" l="1"/>
  <c r="K38" i="31" l="1"/>
  <c r="K39" i="31" s="1"/>
  <c r="W36" i="31"/>
  <c r="U34" i="31"/>
  <c r="T34" i="31"/>
  <c r="K34" i="31"/>
  <c r="I34" i="31"/>
  <c r="H34" i="31"/>
  <c r="U32" i="31"/>
  <c r="T32" i="31"/>
  <c r="R32" i="31"/>
  <c r="R34" i="31" s="1"/>
  <c r="R38" i="31" s="1"/>
  <c r="R39" i="31" s="1"/>
  <c r="Q32" i="31"/>
  <c r="Q34" i="31" s="1"/>
  <c r="O32" i="31"/>
  <c r="O34" i="31" s="1"/>
  <c r="O38" i="31" s="1"/>
  <c r="O39" i="31" s="1"/>
  <c r="K32" i="31"/>
  <c r="I32" i="31"/>
  <c r="H32" i="31"/>
  <c r="F32" i="31"/>
  <c r="F34" i="31" s="1"/>
  <c r="F38" i="31" s="1"/>
  <c r="F39" i="31" s="1"/>
  <c r="E32" i="31"/>
  <c r="E34" i="31" s="1"/>
  <c r="C32" i="31"/>
  <c r="C34" i="31" s="1"/>
  <c r="W30" i="31"/>
  <c r="W28" i="31"/>
  <c r="W26" i="31"/>
  <c r="V21" i="31"/>
  <c r="V32" i="31" s="1"/>
  <c r="V34" i="31" s="1"/>
  <c r="V38" i="31" s="1"/>
  <c r="V39" i="31" s="1"/>
  <c r="U21" i="31"/>
  <c r="U38" i="31" s="1"/>
  <c r="U39" i="31" s="1"/>
  <c r="T21" i="31"/>
  <c r="T38" i="31" s="1"/>
  <c r="T39" i="31" s="1"/>
  <c r="S21" i="31"/>
  <c r="R21" i="31"/>
  <c r="Q21" i="31"/>
  <c r="P21" i="31"/>
  <c r="P32" i="31" s="1"/>
  <c r="P34" i="31" s="1"/>
  <c r="O21" i="31"/>
  <c r="N21" i="31"/>
  <c r="N32" i="31" s="1"/>
  <c r="N34" i="31" s="1"/>
  <c r="M21" i="31"/>
  <c r="M32" i="31" s="1"/>
  <c r="M34" i="31" s="1"/>
  <c r="L21" i="31"/>
  <c r="L32" i="31" s="1"/>
  <c r="L34" i="31" s="1"/>
  <c r="K21" i="31"/>
  <c r="J21" i="31"/>
  <c r="J32" i="31" s="1"/>
  <c r="J34" i="31" s="1"/>
  <c r="J38" i="31" s="1"/>
  <c r="J39" i="31" s="1"/>
  <c r="I21" i="31"/>
  <c r="I38" i="31" s="1"/>
  <c r="I39" i="31" s="1"/>
  <c r="H21" i="31"/>
  <c r="H38" i="31" s="1"/>
  <c r="H39" i="31" s="1"/>
  <c r="G21" i="31"/>
  <c r="F21" i="31"/>
  <c r="E21" i="31"/>
  <c r="E38" i="31" s="1"/>
  <c r="E39" i="31" s="1"/>
  <c r="D21" i="31"/>
  <c r="D32" i="31" s="1"/>
  <c r="C21" i="31"/>
  <c r="V25" i="30"/>
  <c r="V19" i="30"/>
  <c r="V17" i="30"/>
  <c r="V15" i="30"/>
  <c r="Y67" i="29"/>
  <c r="X67" i="29"/>
  <c r="W67" i="29"/>
  <c r="M67" i="29"/>
  <c r="K67" i="29"/>
  <c r="AD57" i="29"/>
  <c r="AD67" i="29" s="1"/>
  <c r="AC57" i="29"/>
  <c r="AC67" i="29" s="1"/>
  <c r="AB57" i="29"/>
  <c r="AB67" i="29" s="1"/>
  <c r="AA57" i="29"/>
  <c r="Z57" i="29"/>
  <c r="Z67" i="29" s="1"/>
  <c r="Y57" i="29"/>
  <c r="X57" i="29"/>
  <c r="W57" i="29"/>
  <c r="V57" i="29"/>
  <c r="V67" i="29" s="1"/>
  <c r="U57" i="29"/>
  <c r="U67" i="29" s="1"/>
  <c r="T57" i="29"/>
  <c r="T67" i="29" s="1"/>
  <c r="S57" i="29"/>
  <c r="R57" i="29"/>
  <c r="R67" i="29" s="1"/>
  <c r="Q57" i="29"/>
  <c r="Q67" i="29" s="1"/>
  <c r="P57" i="29"/>
  <c r="P67" i="29" s="1"/>
  <c r="O57" i="29"/>
  <c r="N57" i="29"/>
  <c r="N67" i="29" s="1"/>
  <c r="M57" i="29"/>
  <c r="L57" i="29"/>
  <c r="K57" i="29"/>
  <c r="J57" i="29"/>
  <c r="J67" i="29" s="1"/>
  <c r="I57" i="29"/>
  <c r="I67" i="29" s="1"/>
  <c r="H57" i="29"/>
  <c r="H67" i="29" s="1"/>
  <c r="G57" i="29"/>
  <c r="F57" i="29"/>
  <c r="F67" i="29" s="1"/>
  <c r="E57" i="29"/>
  <c r="E67" i="29" s="1"/>
  <c r="D57" i="29"/>
  <c r="D67" i="29" s="1"/>
  <c r="C57" i="29"/>
  <c r="B57" i="29"/>
  <c r="B67" i="29" s="1"/>
  <c r="AD55" i="29"/>
  <c r="AC55" i="29"/>
  <c r="AB55" i="29"/>
  <c r="AA55" i="29"/>
  <c r="Z55" i="29"/>
  <c r="Y55" i="29"/>
  <c r="X55" i="29"/>
  <c r="W55" i="29"/>
  <c r="V55" i="29"/>
  <c r="U55" i="29"/>
  <c r="T55" i="29"/>
  <c r="S55" i="29"/>
  <c r="S67" i="29" s="1"/>
  <c r="R55" i="29"/>
  <c r="Q55" i="29"/>
  <c r="P55" i="29"/>
  <c r="O55" i="29"/>
  <c r="N55" i="29"/>
  <c r="M55" i="29"/>
  <c r="L55" i="29"/>
  <c r="L67" i="29" s="1"/>
  <c r="K55" i="29"/>
  <c r="J55" i="29"/>
  <c r="I55" i="29"/>
  <c r="H55" i="29"/>
  <c r="G55" i="29"/>
  <c r="G67" i="29" s="1"/>
  <c r="F55" i="29"/>
  <c r="E55" i="29"/>
  <c r="D55" i="29"/>
  <c r="C55" i="29"/>
  <c r="B55" i="29"/>
  <c r="AD51" i="29"/>
  <c r="AC51" i="29"/>
  <c r="AB51" i="29"/>
  <c r="AA51" i="29"/>
  <c r="AA67" i="29" s="1"/>
  <c r="Z51" i="29"/>
  <c r="Y51" i="29"/>
  <c r="X51" i="29"/>
  <c r="W51" i="29"/>
  <c r="V51" i="29"/>
  <c r="U51" i="29"/>
  <c r="T51" i="29"/>
  <c r="S51" i="29"/>
  <c r="R51" i="29"/>
  <c r="Q51" i="29"/>
  <c r="P51" i="29"/>
  <c r="O51" i="29"/>
  <c r="O67" i="29" s="1"/>
  <c r="N51" i="29"/>
  <c r="M51" i="29"/>
  <c r="L51" i="29"/>
  <c r="K51" i="29"/>
  <c r="J51" i="29"/>
  <c r="I51" i="29"/>
  <c r="H51" i="29"/>
  <c r="G51" i="29"/>
  <c r="F51" i="29"/>
  <c r="E51" i="29"/>
  <c r="D51" i="29"/>
  <c r="C51" i="29"/>
  <c r="C67" i="29" s="1"/>
  <c r="B51" i="29"/>
  <c r="U42" i="29"/>
  <c r="T42" i="29"/>
  <c r="S42" i="29"/>
  <c r="I42" i="29"/>
  <c r="H42" i="29"/>
  <c r="G42" i="29"/>
  <c r="AB41" i="29"/>
  <c r="AB68" i="29" s="1"/>
  <c r="AA41" i="29"/>
  <c r="AA68" i="29" s="1"/>
  <c r="Y41" i="29"/>
  <c r="Y68" i="29" s="1"/>
  <c r="T10" i="30" s="1"/>
  <c r="X41" i="29"/>
  <c r="X68" i="29" s="1"/>
  <c r="S10" i="30" s="1"/>
  <c r="P41" i="29"/>
  <c r="P68" i="29" s="1"/>
  <c r="K10" i="30" s="1"/>
  <c r="O41" i="29"/>
  <c r="N41" i="29"/>
  <c r="M41" i="29"/>
  <c r="M68" i="29" s="1"/>
  <c r="H10" i="30" s="1"/>
  <c r="L41" i="29"/>
  <c r="L68" i="29" s="1"/>
  <c r="G10" i="30" s="1"/>
  <c r="D41" i="29"/>
  <c r="D68" i="29" s="1"/>
  <c r="C41" i="29"/>
  <c r="C68" i="29" s="1"/>
  <c r="B41" i="29"/>
  <c r="B68" i="29" s="1"/>
  <c r="AD34" i="29"/>
  <c r="AD42" i="29" s="1"/>
  <c r="AC34" i="29"/>
  <c r="AC42" i="29" s="1"/>
  <c r="AB34" i="29"/>
  <c r="AA34" i="29"/>
  <c r="AA42" i="29" s="1"/>
  <c r="Z34" i="29"/>
  <c r="Z42" i="29" s="1"/>
  <c r="Y34" i="29"/>
  <c r="X34" i="29"/>
  <c r="W34" i="29"/>
  <c r="V34" i="29"/>
  <c r="U34" i="29"/>
  <c r="U41" i="29" s="1"/>
  <c r="T34" i="29"/>
  <c r="S34" i="29"/>
  <c r="R34" i="29"/>
  <c r="R42" i="29" s="1"/>
  <c r="Q34" i="29"/>
  <c r="Q42" i="29" s="1"/>
  <c r="P34" i="29"/>
  <c r="O34" i="29"/>
  <c r="O42" i="29" s="1"/>
  <c r="N34" i="29"/>
  <c r="N42" i="29" s="1"/>
  <c r="M34" i="29"/>
  <c r="L34" i="29"/>
  <c r="K34" i="29"/>
  <c r="J34" i="29"/>
  <c r="I34" i="29"/>
  <c r="I41" i="29" s="1"/>
  <c r="H34" i="29"/>
  <c r="G34" i="29"/>
  <c r="F34" i="29"/>
  <c r="F42" i="29" s="1"/>
  <c r="E34" i="29"/>
  <c r="E42" i="29" s="1"/>
  <c r="D34" i="29"/>
  <c r="C34" i="29"/>
  <c r="C42" i="29" s="1"/>
  <c r="B34" i="29"/>
  <c r="B42" i="29" s="1"/>
  <c r="AD22" i="29"/>
  <c r="AC22" i="29"/>
  <c r="AB22" i="29"/>
  <c r="AB42" i="29" s="1"/>
  <c r="AA22" i="29"/>
  <c r="Z22" i="29"/>
  <c r="Z41" i="29" s="1"/>
  <c r="Z68" i="29" s="1"/>
  <c r="U10" i="30" s="1"/>
  <c r="Y22" i="29"/>
  <c r="Y42" i="29" s="1"/>
  <c r="X22" i="29"/>
  <c r="X42" i="29" s="1"/>
  <c r="W22" i="29"/>
  <c r="W41" i="29" s="1"/>
  <c r="W68" i="29" s="1"/>
  <c r="R10" i="30" s="1"/>
  <c r="V22" i="29"/>
  <c r="V41" i="29" s="1"/>
  <c r="V68" i="29" s="1"/>
  <c r="Q10" i="30" s="1"/>
  <c r="U22" i="29"/>
  <c r="T22" i="29"/>
  <c r="T41" i="29" s="1"/>
  <c r="S22" i="29"/>
  <c r="S41" i="29" s="1"/>
  <c r="S68" i="29" s="1"/>
  <c r="N10" i="30" s="1"/>
  <c r="R22" i="29"/>
  <c r="Q22" i="29"/>
  <c r="P22" i="29"/>
  <c r="P42" i="29" s="1"/>
  <c r="O22" i="29"/>
  <c r="N22" i="29"/>
  <c r="M22" i="29"/>
  <c r="M42" i="29" s="1"/>
  <c r="L22" i="29"/>
  <c r="L42" i="29" s="1"/>
  <c r="K22" i="29"/>
  <c r="K41" i="29" s="1"/>
  <c r="K68" i="29" s="1"/>
  <c r="F10" i="30" s="1"/>
  <c r="J22" i="29"/>
  <c r="J41" i="29" s="1"/>
  <c r="J68" i="29" s="1"/>
  <c r="E10" i="30" s="1"/>
  <c r="I22" i="29"/>
  <c r="H22" i="29"/>
  <c r="H41" i="29" s="1"/>
  <c r="G22" i="29"/>
  <c r="G41" i="29" s="1"/>
  <c r="G68" i="29" s="1"/>
  <c r="B10" i="30" s="1"/>
  <c r="F22" i="29"/>
  <c r="E22" i="29"/>
  <c r="D22" i="29"/>
  <c r="D42" i="29" s="1"/>
  <c r="C22" i="29"/>
  <c r="B22" i="29"/>
  <c r="L41" i="27"/>
  <c r="H41" i="27"/>
  <c r="D41" i="27"/>
  <c r="Q21" i="30" l="1"/>
  <c r="Q23" i="30" s="1"/>
  <c r="Q27" i="30"/>
  <c r="Q28" i="30" s="1"/>
  <c r="F27" i="30"/>
  <c r="F28" i="30" s="1"/>
  <c r="F21" i="30"/>
  <c r="F23" i="30" s="1"/>
  <c r="U21" i="30"/>
  <c r="U23" i="30" s="1"/>
  <c r="U27" i="30"/>
  <c r="U28" i="30" s="1"/>
  <c r="I68" i="29"/>
  <c r="D10" i="30" s="1"/>
  <c r="G21" i="30"/>
  <c r="G23" i="30" s="1"/>
  <c r="G27" i="30" s="1"/>
  <c r="G28" i="30" s="1"/>
  <c r="H21" i="30"/>
  <c r="H23" i="30" s="1"/>
  <c r="H27" i="30"/>
  <c r="H28" i="30" s="1"/>
  <c r="N68" i="29"/>
  <c r="I10" i="30" s="1"/>
  <c r="C38" i="31"/>
  <c r="E21" i="30"/>
  <c r="E23" i="30" s="1"/>
  <c r="E27" i="30" s="1"/>
  <c r="E28" i="30" s="1"/>
  <c r="U68" i="29"/>
  <c r="P10" i="30" s="1"/>
  <c r="O68" i="29"/>
  <c r="J10" i="30" s="1"/>
  <c r="S38" i="31"/>
  <c r="S39" i="31" s="1"/>
  <c r="R21" i="30"/>
  <c r="R23" i="30" s="1"/>
  <c r="R27" i="30" s="1"/>
  <c r="R28" i="30" s="1"/>
  <c r="B21" i="30"/>
  <c r="N21" i="30"/>
  <c r="N23" i="30" s="1"/>
  <c r="N27" i="30"/>
  <c r="N28" i="30" s="1"/>
  <c r="K21" i="30"/>
  <c r="K23" i="30" s="1"/>
  <c r="K27" i="30"/>
  <c r="K28" i="30" s="1"/>
  <c r="D34" i="31"/>
  <c r="W34" i="31" s="1"/>
  <c r="W32" i="31"/>
  <c r="H68" i="29"/>
  <c r="C10" i="30" s="1"/>
  <c r="T68" i="29"/>
  <c r="O10" i="30" s="1"/>
  <c r="S21" i="30"/>
  <c r="S23" i="30" s="1"/>
  <c r="S27" i="30" s="1"/>
  <c r="S28" i="30" s="1"/>
  <c r="Q38" i="31"/>
  <c r="Q39" i="31" s="1"/>
  <c r="T21" i="30"/>
  <c r="T23" i="30" s="1"/>
  <c r="T27" i="30" s="1"/>
  <c r="T28" i="30" s="1"/>
  <c r="J42" i="29"/>
  <c r="V42" i="29"/>
  <c r="K42" i="29"/>
  <c r="G32" i="31"/>
  <c r="G34" i="31" s="1"/>
  <c r="G38" i="31" s="1"/>
  <c r="G39" i="31" s="1"/>
  <c r="S32" i="31"/>
  <c r="S34" i="31" s="1"/>
  <c r="L38" i="31"/>
  <c r="L39" i="31" s="1"/>
  <c r="M38" i="31"/>
  <c r="M39" i="31" s="1"/>
  <c r="AD41" i="29"/>
  <c r="AD68" i="29" s="1"/>
  <c r="N38" i="31"/>
  <c r="N39" i="31" s="1"/>
  <c r="D38" i="31"/>
  <c r="D39" i="31" s="1"/>
  <c r="P38" i="31"/>
  <c r="P39" i="31" s="1"/>
  <c r="W42" i="29"/>
  <c r="E41" i="29"/>
  <c r="E68" i="29" s="1"/>
  <c r="Q41" i="29"/>
  <c r="Q68" i="29" s="1"/>
  <c r="L10" i="30" s="1"/>
  <c r="AC41" i="29"/>
  <c r="AC68" i="29" s="1"/>
  <c r="F41" i="29"/>
  <c r="F68" i="29" s="1"/>
  <c r="R41" i="29"/>
  <c r="R68" i="29" s="1"/>
  <c r="M10" i="30" s="1"/>
  <c r="B23" i="30" l="1"/>
  <c r="C21" i="30"/>
  <c r="C23" i="30" s="1"/>
  <c r="C27" i="30" s="1"/>
  <c r="C28" i="30" s="1"/>
  <c r="O21" i="30"/>
  <c r="O23" i="30" s="1"/>
  <c r="O27" i="30" s="1"/>
  <c r="O28" i="30" s="1"/>
  <c r="D21" i="30"/>
  <c r="D23" i="30" s="1"/>
  <c r="D27" i="30" s="1"/>
  <c r="D28" i="30" s="1"/>
  <c r="J21" i="30"/>
  <c r="J23" i="30" s="1"/>
  <c r="J27" i="30" s="1"/>
  <c r="J28" i="30" s="1"/>
  <c r="M21" i="30"/>
  <c r="M23" i="30" s="1"/>
  <c r="M27" i="30"/>
  <c r="M28" i="30" s="1"/>
  <c r="P21" i="30"/>
  <c r="P23" i="30" s="1"/>
  <c r="P27" i="30" s="1"/>
  <c r="P28" i="30" s="1"/>
  <c r="L21" i="30"/>
  <c r="L23" i="30" s="1"/>
  <c r="L27" i="30"/>
  <c r="L28" i="30" s="1"/>
  <c r="A42" i="31"/>
  <c r="C39" i="31"/>
  <c r="W38" i="31"/>
  <c r="I21" i="30"/>
  <c r="I23" i="30" s="1"/>
  <c r="I27" i="30"/>
  <c r="I28" i="30" s="1"/>
  <c r="V21" i="30" l="1"/>
  <c r="A44" i="31"/>
  <c r="W39" i="31"/>
  <c r="V23" i="30"/>
  <c r="B27" i="30"/>
  <c r="V27" i="30" l="1"/>
  <c r="B28" i="30"/>
  <c r="A31" i="30"/>
  <c r="A33" i="30" l="1"/>
  <c r="V28" i="30"/>
  <c r="E347" i="25" l="1"/>
  <c r="C339" i="25"/>
  <c r="E323" i="25"/>
  <c r="E314" i="25"/>
  <c r="E312" i="25"/>
  <c r="E307" i="25"/>
  <c r="E297" i="25"/>
  <c r="E293" i="25"/>
  <c r="E284" i="25"/>
  <c r="E275" i="25"/>
  <c r="E273" i="25"/>
  <c r="E266" i="25"/>
  <c r="E250" i="25"/>
  <c r="E246" i="25"/>
  <c r="E111" i="25"/>
  <c r="E102" i="25"/>
  <c r="E100" i="25"/>
  <c r="E95" i="25"/>
  <c r="E89" i="25"/>
  <c r="E81" i="25"/>
  <c r="E236" i="25"/>
  <c r="E227" i="25"/>
  <c r="E225" i="25"/>
  <c r="E220" i="25"/>
  <c r="E213" i="25"/>
  <c r="E209" i="25"/>
  <c r="E200" i="25"/>
  <c r="E191" i="25"/>
  <c r="E187" i="25"/>
  <c r="E182" i="25"/>
  <c r="E158" i="25"/>
  <c r="E154" i="25"/>
  <c r="E145" i="25"/>
  <c r="E136" i="25"/>
  <c r="E134" i="25"/>
  <c r="E130" i="25"/>
  <c r="E123" i="25"/>
  <c r="E120" i="25"/>
  <c r="E72" i="25"/>
  <c r="E63" i="25"/>
  <c r="E61" i="25"/>
  <c r="E57" i="25"/>
  <c r="E43" i="25"/>
  <c r="E38" i="25"/>
  <c r="P10" i="18" l="1"/>
  <c r="P7" i="18"/>
  <c r="P5" i="18"/>
  <c r="E29" i="10" l="1"/>
  <c r="E28" i="10"/>
  <c r="E27" i="10"/>
  <c r="F25" i="10"/>
  <c r="E25" i="10"/>
  <c r="E24" i="10"/>
  <c r="U3" i="8" l="1"/>
  <c r="U24" i="8" l="1"/>
  <c r="D29" i="10"/>
  <c r="N37" i="8"/>
  <c r="L13" i="8"/>
  <c r="AY48" i="18"/>
  <c r="AX48" i="18"/>
  <c r="AW48" i="18"/>
  <c r="AV48" i="18"/>
  <c r="AU48" i="18"/>
  <c r="AT48" i="18"/>
  <c r="AS48" i="18"/>
  <c r="AR48" i="18"/>
  <c r="AQ48" i="18"/>
  <c r="AP48" i="18"/>
  <c r="AO48" i="18"/>
  <c r="T8" i="8" l="1"/>
  <c r="T12" i="8"/>
  <c r="O34" i="8"/>
  <c r="T11" i="8"/>
  <c r="O35" i="8"/>
  <c r="T10" i="8"/>
  <c r="T9" i="8"/>
  <c r="U20" i="8"/>
  <c r="U22" i="8"/>
  <c r="U23" i="8"/>
  <c r="K36" i="8"/>
  <c r="J36" i="8"/>
  <c r="R25" i="8"/>
  <c r="Q25" i="8"/>
  <c r="R21" i="8"/>
  <c r="Q21" i="8"/>
  <c r="Q13" i="8"/>
  <c r="P13" i="8"/>
  <c r="U19" i="8" l="1"/>
  <c r="S25" i="8"/>
  <c r="Q26" i="8"/>
  <c r="R26" i="8"/>
  <c r="D20" i="4"/>
  <c r="D17" i="4"/>
  <c r="D14" i="4"/>
  <c r="D11" i="4"/>
  <c r="D27" i="4"/>
  <c r="D6" i="4"/>
  <c r="C14" i="16"/>
  <c r="O25" i="8"/>
  <c r="N25" i="8"/>
  <c r="M25" i="8"/>
  <c r="L25" i="8"/>
  <c r="K25" i="8"/>
  <c r="J25" i="8"/>
  <c r="I25" i="8"/>
  <c r="P24" i="8"/>
  <c r="P23" i="8"/>
  <c r="P22" i="8"/>
  <c r="O21" i="8"/>
  <c r="N21" i="8"/>
  <c r="L21" i="8"/>
  <c r="K21" i="8"/>
  <c r="J21" i="8"/>
  <c r="I21" i="8"/>
  <c r="P20" i="8"/>
  <c r="P19" i="8"/>
  <c r="O12" i="8"/>
  <c r="O11" i="8"/>
  <c r="O10" i="8"/>
  <c r="Z51" i="7"/>
  <c r="Y51" i="7"/>
  <c r="X51" i="7"/>
  <c r="W51" i="7"/>
  <c r="V51" i="7"/>
  <c r="U51" i="7"/>
  <c r="T51" i="7"/>
  <c r="S51" i="7"/>
  <c r="R51" i="7"/>
  <c r="Q51" i="7"/>
  <c r="P51" i="7"/>
  <c r="O51" i="7"/>
  <c r="N51" i="7"/>
  <c r="M51" i="7"/>
  <c r="L51" i="7"/>
  <c r="K51" i="7"/>
  <c r="J51" i="7"/>
  <c r="I51" i="7"/>
  <c r="H51" i="7"/>
  <c r="G51" i="7"/>
  <c r="F51" i="7"/>
  <c r="E51" i="7"/>
  <c r="D51" i="7"/>
  <c r="C51" i="7"/>
  <c r="B51" i="7"/>
  <c r="Z49" i="7"/>
  <c r="Y49" i="7"/>
  <c r="X49" i="7"/>
  <c r="W49" i="7"/>
  <c r="V49" i="7"/>
  <c r="U49" i="7"/>
  <c r="T49" i="7"/>
  <c r="S49" i="7"/>
  <c r="R49" i="7"/>
  <c r="R61" i="7" s="1"/>
  <c r="Q49" i="7"/>
  <c r="P49" i="7"/>
  <c r="O49" i="7"/>
  <c r="N49" i="7"/>
  <c r="M49" i="7"/>
  <c r="L49" i="7"/>
  <c r="K49" i="7"/>
  <c r="J49" i="7"/>
  <c r="I49" i="7"/>
  <c r="H49" i="7"/>
  <c r="G49" i="7"/>
  <c r="F49" i="7"/>
  <c r="E49" i="7"/>
  <c r="D49" i="7"/>
  <c r="C49" i="7"/>
  <c r="B49" i="7"/>
  <c r="Z45" i="7"/>
  <c r="Y45" i="7"/>
  <c r="X45" i="7"/>
  <c r="W45" i="7"/>
  <c r="V45" i="7"/>
  <c r="U45" i="7"/>
  <c r="T45" i="7"/>
  <c r="S45" i="7"/>
  <c r="R45" i="7"/>
  <c r="Q45" i="7"/>
  <c r="P45" i="7"/>
  <c r="O45" i="7"/>
  <c r="N45" i="7"/>
  <c r="M45" i="7"/>
  <c r="L45" i="7"/>
  <c r="K45" i="7"/>
  <c r="J45" i="7"/>
  <c r="I45" i="7"/>
  <c r="H45" i="7"/>
  <c r="G45" i="7"/>
  <c r="F45" i="7"/>
  <c r="E45" i="7"/>
  <c r="D45" i="7"/>
  <c r="C45" i="7"/>
  <c r="B45" i="7"/>
  <c r="Z31" i="7"/>
  <c r="Y31" i="7"/>
  <c r="X31" i="7"/>
  <c r="W31" i="7"/>
  <c r="V31" i="7"/>
  <c r="U31" i="7"/>
  <c r="T31" i="7"/>
  <c r="S31" i="7"/>
  <c r="R31" i="7"/>
  <c r="Q31" i="7"/>
  <c r="P31" i="7"/>
  <c r="O31" i="7"/>
  <c r="N31" i="7"/>
  <c r="M31" i="7"/>
  <c r="L31" i="7"/>
  <c r="K31" i="7"/>
  <c r="J31" i="7"/>
  <c r="I31" i="7"/>
  <c r="H31" i="7"/>
  <c r="G31" i="7"/>
  <c r="F31" i="7"/>
  <c r="E31" i="7"/>
  <c r="D31" i="7"/>
  <c r="C31" i="7"/>
  <c r="B31" i="7"/>
  <c r="Z20" i="7"/>
  <c r="Z37" i="7" s="1"/>
  <c r="Y20" i="7"/>
  <c r="Y37" i="7" s="1"/>
  <c r="X20" i="7"/>
  <c r="X37" i="7" s="1"/>
  <c r="W20" i="7"/>
  <c r="V20" i="7"/>
  <c r="U20" i="7"/>
  <c r="T20" i="7"/>
  <c r="S20" i="7"/>
  <c r="R20" i="7"/>
  <c r="R37" i="7" s="1"/>
  <c r="Q20" i="7"/>
  <c r="Q37" i="7" s="1"/>
  <c r="P20" i="7"/>
  <c r="P37" i="7" s="1"/>
  <c r="O20" i="7"/>
  <c r="N20" i="7"/>
  <c r="M20" i="7"/>
  <c r="L20" i="7"/>
  <c r="L37" i="7" s="1"/>
  <c r="K20" i="7"/>
  <c r="J20" i="7"/>
  <c r="J37" i="7" s="1"/>
  <c r="I20" i="7"/>
  <c r="I37" i="7" s="1"/>
  <c r="H20" i="7"/>
  <c r="H37" i="7" s="1"/>
  <c r="G20" i="7"/>
  <c r="F20" i="7"/>
  <c r="E20" i="7"/>
  <c r="D20" i="7"/>
  <c r="C20" i="7"/>
  <c r="B20" i="7"/>
  <c r="B37" i="7" s="1"/>
  <c r="F45" i="10"/>
  <c r="F35" i="10"/>
  <c r="C13" i="16" s="1"/>
  <c r="F43" i="10"/>
  <c r="D21" i="10"/>
  <c r="D16" i="10"/>
  <c r="F29" i="10"/>
  <c r="E6" i="10"/>
  <c r="E16" i="10"/>
  <c r="E21" i="10"/>
  <c r="F20" i="10"/>
  <c r="F15" i="10"/>
  <c r="F5" i="10"/>
  <c r="F22" i="10"/>
  <c r="F19" i="10"/>
  <c r="F17" i="10"/>
  <c r="F14" i="10"/>
  <c r="F7" i="10"/>
  <c r="F4" i="10"/>
  <c r="C11" i="16" s="1"/>
  <c r="E46" i="10"/>
  <c r="F39" i="10"/>
  <c r="F46" i="10" s="1"/>
  <c r="D18" i="10"/>
  <c r="D9" i="10"/>
  <c r="E42" i="10"/>
  <c r="C10" i="16" l="1"/>
  <c r="P25" i="8"/>
  <c r="S26" i="8"/>
  <c r="E49" i="10"/>
  <c r="E23" i="10"/>
  <c r="F24" i="10"/>
  <c r="H26" i="10" s="1"/>
  <c r="K26" i="10" s="1"/>
  <c r="E18" i="10"/>
  <c r="O26" i="8"/>
  <c r="U25" i="8"/>
  <c r="U21" i="8"/>
  <c r="K26" i="8"/>
  <c r="V37" i="7"/>
  <c r="B61" i="7"/>
  <c r="P21" i="8"/>
  <c r="D37" i="7"/>
  <c r="T61" i="7"/>
  <c r="J61" i="7"/>
  <c r="J62" i="7" s="1"/>
  <c r="G37" i="7"/>
  <c r="G62" i="7" s="1"/>
  <c r="B62" i="7"/>
  <c r="R62" i="7"/>
  <c r="F61" i="7"/>
  <c r="E61" i="7"/>
  <c r="M61" i="7"/>
  <c r="C37" i="7"/>
  <c r="C62" i="7" s="1"/>
  <c r="H61" i="7"/>
  <c r="H62" i="7" s="1"/>
  <c r="P61" i="7"/>
  <c r="P62" i="7" s="1"/>
  <c r="X61" i="7"/>
  <c r="X62" i="7" s="1"/>
  <c r="N61" i="7"/>
  <c r="U61" i="7"/>
  <c r="V61" i="7"/>
  <c r="Z61" i="7"/>
  <c r="Q61" i="7"/>
  <c r="Q62" i="7" s="1"/>
  <c r="T37" i="7"/>
  <c r="T62" i="7" s="1"/>
  <c r="K61" i="7"/>
  <c r="I26" i="8"/>
  <c r="L26" i="8"/>
  <c r="M26" i="8"/>
  <c r="N26" i="8"/>
  <c r="V62" i="7"/>
  <c r="Z62" i="7"/>
  <c r="Y61" i="7"/>
  <c r="Y62" i="7" s="1"/>
  <c r="S61" i="7"/>
  <c r="S37" i="7"/>
  <c r="O37" i="7"/>
  <c r="G61" i="7"/>
  <c r="W61" i="7"/>
  <c r="K37" i="7"/>
  <c r="E37" i="7"/>
  <c r="E62" i="7" s="1"/>
  <c r="W37" i="7"/>
  <c r="F37" i="7"/>
  <c r="F62" i="7" s="1"/>
  <c r="M37" i="7"/>
  <c r="I61" i="7"/>
  <c r="I62" i="7" s="1"/>
  <c r="O61" i="7"/>
  <c r="D61" i="7"/>
  <c r="D62" i="7" s="1"/>
  <c r="L61" i="7"/>
  <c r="L62" i="7" s="1"/>
  <c r="N37" i="7"/>
  <c r="N62" i="7" s="1"/>
  <c r="U37" i="7"/>
  <c r="U62" i="7" s="1"/>
  <c r="C61" i="7"/>
  <c r="S62" i="7"/>
  <c r="F42" i="10"/>
  <c r="E48" i="10"/>
  <c r="F48" i="10" s="1"/>
  <c r="E9" i="10"/>
  <c r="C12" i="16"/>
  <c r="J26" i="8"/>
  <c r="U26" i="8" l="1"/>
  <c r="M62" i="7"/>
  <c r="P26" i="8"/>
  <c r="K62" i="7"/>
  <c r="O62" i="7"/>
  <c r="W6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POITOU Françoise</author>
  </authors>
  <commentList>
    <comment ref="A334" authorId="0" shapeId="0" xr:uid="{13422AF3-31C6-4663-AE35-67AFC3CF9323}">
      <text>
        <r>
          <rPr>
            <sz val="9"/>
            <color indexed="81"/>
            <rFont val="Tahoma"/>
            <family val="2"/>
          </rPr>
          <t xml:space="preserve">
Part du coût total de l'opération à la charge du porteur de projet sur la base de ses fonds propres.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tc={ED524D35-1D59-42B9-BAA9-2FF72B8D76E7}</author>
    <author>tc={6EEC905A-71A5-407D-8C21-FE5FC717C396}</author>
    <author>tc={BD915F3C-19BA-49BB-8047-8C858E5048E3}</author>
    <author>tc={71556251-5DAA-4C83-BE52-AF305AADCDDB}</author>
  </authors>
  <commentList>
    <comment ref="G7" authorId="0" shapeId="0" xr:uid="{ED524D35-1D59-42B9-BAA9-2FF72B8D76E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 aout 2023</t>
      </text>
    </comment>
    <comment ref="C33" authorId="1" shapeId="0" xr:uid="{6EEC905A-71A5-407D-8C21-FE5FC717C39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 aout 2023</t>
      </text>
    </comment>
    <comment ref="L33" authorId="2" shapeId="0" xr:uid="{BD915F3C-19BA-49BB-8047-8C858E5048E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 ref="M33" authorId="3" shapeId="0" xr:uid="{71556251-5DAA-4C83-BE52-AF305AADCDD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tc={9FE6024B-9E44-4DC6-B8C0-DC760685226C}</author>
  </authors>
  <commentList>
    <comment ref="B4" authorId="0" shapeId="0" xr:uid="{9FE6024B-9E44-4DC6-B8C0-DC760685226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Sources données: CEREN 2021</t>
      </text>
    </comment>
  </commentList>
</comments>
</file>

<file path=xl/sharedStrings.xml><?xml version="1.0" encoding="utf-8"?>
<sst xmlns="http://schemas.openxmlformats.org/spreadsheetml/2006/main" count="1650" uniqueCount="834">
  <si>
    <t>TABLEAUX INSTRUCTION DOSSIER FONDS CHALEUR BIOMASSE ENERGIE ET RESEAU DE CHALEUR (le cas échéant)</t>
  </si>
  <si>
    <t>Ile de France</t>
  </si>
  <si>
    <t>Languedoc-Roussillon</t>
  </si>
  <si>
    <t>Tableau 1 : Description Production et RC</t>
  </si>
  <si>
    <t>Limousin</t>
  </si>
  <si>
    <t>Tableau 2 : Besoins</t>
  </si>
  <si>
    <t>Midi-Pyrénées</t>
  </si>
  <si>
    <t>Tableau 3 : Développement Evolution RC</t>
  </si>
  <si>
    <t>=&gt; uniquement si Réseau de Chaleur</t>
  </si>
  <si>
    <t>Nord-Pas de Calais</t>
  </si>
  <si>
    <t>Tableau 4 : Décomposition des métrés</t>
  </si>
  <si>
    <t>Pays de la Loire</t>
  </si>
  <si>
    <t>Tableau 5 couts exploitation</t>
  </si>
  <si>
    <t>Poitou-Charentes</t>
  </si>
  <si>
    <t>Tableau 6 : Impact subvention sur prix de la chaleur</t>
  </si>
  <si>
    <t>Provence-Alpes-Côte d'Azur</t>
  </si>
  <si>
    <t>Tableau 7 : Compte d'Exploitation Prévisionnel global (CEP)</t>
  </si>
  <si>
    <t>Tableau 7.2: Déficit de financement création réseau</t>
  </si>
  <si>
    <t>Tableau 7.3: Déficit de financement extension réseau</t>
  </si>
  <si>
    <t>Tableau 8 : Historique invest</t>
  </si>
  <si>
    <t>=&gt; uniquement si Réseau de chaleur et &gt; 12 GWh EnR&amp;R</t>
  </si>
  <si>
    <t>Rhône-Alpes</t>
  </si>
  <si>
    <t>France</t>
  </si>
  <si>
    <r>
      <rPr>
        <b/>
        <sz val="10"/>
        <rFont val="Arial"/>
        <family val="2"/>
      </rPr>
      <t xml:space="preserve">NOM du projet </t>
    </r>
    <r>
      <rPr>
        <sz val="10"/>
        <rFont val="Arial"/>
        <family val="2"/>
      </rPr>
      <t>:</t>
    </r>
  </si>
  <si>
    <t xml:space="preserve">Maitre d'ouvrage : </t>
  </si>
  <si>
    <t>* les données de production et consommations MWh sont annuelles</t>
  </si>
  <si>
    <t>Situation actuelle</t>
  </si>
  <si>
    <t>Situation future
(actuel + projet FC)</t>
  </si>
  <si>
    <t xml:space="preserve"> Projet Fonds Chaleur
(ou différence vs actuelle)</t>
  </si>
  <si>
    <t>PRODUCTION</t>
  </si>
  <si>
    <t>Combustible Biomasse</t>
  </si>
  <si>
    <t>Production Biomasse MWh</t>
  </si>
  <si>
    <t>Consommation MWh entrée chaudière</t>
  </si>
  <si>
    <t>Rendement chaudière biomasse</t>
  </si>
  <si>
    <t>Puissance biomasse MW</t>
  </si>
  <si>
    <t>Nombre de chaudières</t>
  </si>
  <si>
    <t>mixité MWh/an %</t>
  </si>
  <si>
    <t>Combustible Appoint</t>
  </si>
  <si>
    <t>Production GN MWh</t>
  </si>
  <si>
    <t>Rendement chaudière GN</t>
  </si>
  <si>
    <t>Puissance GN  MW</t>
  </si>
  <si>
    <t>Combustible 3</t>
  </si>
  <si>
    <t>Production YY MWh</t>
  </si>
  <si>
    <t>Rendement production YY</t>
  </si>
  <si>
    <t>Puissance YY MW</t>
  </si>
  <si>
    <t>Total</t>
  </si>
  <si>
    <r>
      <t xml:space="preserve">Total production MWh
</t>
    </r>
    <r>
      <rPr>
        <i/>
        <sz val="8"/>
        <color theme="1"/>
        <rFont val="Calibri"/>
        <family val="2"/>
        <scheme val="minor"/>
      </rPr>
      <t xml:space="preserve">(si réseau de chaleur = </t>
    </r>
    <r>
      <rPr>
        <b/>
        <i/>
        <sz val="8"/>
        <color rgb="FFFF0000"/>
        <rFont val="Calibri"/>
        <family val="2"/>
        <scheme val="minor"/>
      </rPr>
      <t>chaleur injectée dans le RC</t>
    </r>
    <r>
      <rPr>
        <i/>
        <sz val="8"/>
        <color theme="1"/>
        <rFont val="Calibri"/>
        <family val="2"/>
        <scheme val="minor"/>
      </rPr>
      <t>)</t>
    </r>
  </si>
  <si>
    <r>
      <t xml:space="preserve">Total production EnR&amp;R MWh
</t>
    </r>
    <r>
      <rPr>
        <i/>
        <sz val="8"/>
        <color theme="1"/>
        <rFont val="Calibri"/>
        <family val="2"/>
        <scheme val="minor"/>
      </rPr>
      <t>(si réseau de chaleur = chaleur EnR&amp;R injectée dans le RC)</t>
    </r>
  </si>
  <si>
    <t>MWh EnR&amp;R de verdissement</t>
  </si>
  <si>
    <t>Part de verdissement</t>
  </si>
  <si>
    <r>
      <rPr>
        <i/>
        <sz val="7"/>
        <color theme="1"/>
        <rFont val="Calibri"/>
        <family val="2"/>
        <scheme val="minor"/>
      </rPr>
      <t>Dont 
: +…MWh EnR&amp;R injecté dans l'extension
+…MWhEnR&amp;R injecté dans l'existant</t>
    </r>
    <r>
      <rPr>
        <i/>
        <sz val="8"/>
        <color theme="1"/>
        <rFont val="Calibri"/>
        <family val="2"/>
        <scheme val="minor"/>
      </rPr>
      <t xml:space="preserve">
</t>
    </r>
    <r>
      <rPr>
        <i/>
        <sz val="6"/>
        <color theme="1"/>
        <rFont val="Calibri"/>
        <family val="2"/>
        <scheme val="minor"/>
      </rPr>
      <t>Nota : quantité de chaleur EnR&amp;R injectée dans l'extension + quantité supplémentaire dans l'existant</t>
    </r>
  </si>
  <si>
    <t>Puissance totale MW</t>
  </si>
  <si>
    <r>
      <t xml:space="preserve">Taux EnR&amp;R 
</t>
    </r>
    <r>
      <rPr>
        <i/>
        <sz val="7"/>
        <color theme="1"/>
        <rFont val="Calibri"/>
        <family val="2"/>
        <scheme val="minor"/>
      </rPr>
      <t xml:space="preserve">(si réseau de chaleur = </t>
    </r>
    <r>
      <rPr>
        <b/>
        <i/>
        <sz val="7"/>
        <color rgb="FFFF0000"/>
        <rFont val="Calibri"/>
        <family val="2"/>
        <scheme val="minor"/>
      </rPr>
      <t xml:space="preserve">Taux EnR&amp;R injecté dans le RC </t>
    </r>
    <r>
      <rPr>
        <b/>
        <sz val="7"/>
        <color rgb="FFFF0000"/>
        <rFont val="Calibri"/>
        <family val="2"/>
      </rPr>
      <t>≥</t>
    </r>
    <r>
      <rPr>
        <b/>
        <i/>
        <sz val="9.1"/>
        <color rgb="FFFF0000"/>
        <rFont val="Calibri"/>
        <family val="2"/>
      </rPr>
      <t xml:space="preserve"> </t>
    </r>
    <r>
      <rPr>
        <b/>
        <i/>
        <sz val="7"/>
        <color rgb="FFFF0000"/>
        <rFont val="Calibri"/>
        <family val="2"/>
        <scheme val="minor"/>
      </rPr>
      <t>65%</t>
    </r>
    <r>
      <rPr>
        <i/>
        <sz val="7"/>
        <color theme="1"/>
        <rFont val="Calibri"/>
        <family val="2"/>
        <scheme val="minor"/>
      </rPr>
      <t>)</t>
    </r>
  </si>
  <si>
    <t>=&gt;</t>
  </si>
  <si>
    <t>Energie substituée</t>
  </si>
  <si>
    <t>Gaz naturel</t>
  </si>
  <si>
    <t>Fioul</t>
  </si>
  <si>
    <t>Charbon</t>
  </si>
  <si>
    <t>Part</t>
  </si>
  <si>
    <t>Commentaires - détails complémentaires</t>
  </si>
  <si>
    <t>Production biomasse = 2 chaudières de 1,7MW</t>
  </si>
  <si>
    <t>RESEAU DE CHALEUR</t>
  </si>
  <si>
    <t>Projet Fonds Chaleur
(et données extension RC)</t>
  </si>
  <si>
    <t>←</t>
  </si>
  <si>
    <t>A compléter uniquement si Réseau de Chaleur</t>
  </si>
  <si>
    <t>Type de fluide caloporteur</t>
  </si>
  <si>
    <t>Régime de température</t>
  </si>
  <si>
    <t>Longueur Réseau de chaleur (ml)</t>
  </si>
  <si>
    <t>Longueur Basse Pression (ml)</t>
  </si>
  <si>
    <t>Longueur Haute Pression (ml)</t>
  </si>
  <si>
    <t>Dimaètre nominale maxi</t>
  </si>
  <si>
    <t>Chaleur vendu en sous-stations MWh</t>
  </si>
  <si>
    <t>En cas d'extension :</t>
  </si>
  <si>
    <t>dont réseau existant</t>
  </si>
  <si>
    <t>dont extension</t>
  </si>
  <si>
    <t>Chaleur EnR&amp;R vendu en sous-stations MWh</t>
  </si>
  <si>
    <t>Nombre de sous-station</t>
  </si>
  <si>
    <t>Puissance totale souscrite (MW)</t>
  </si>
  <si>
    <t>Nombre d'équivalent logement</t>
  </si>
  <si>
    <t>Densité Réseau de chaleur 
(MWh vendu en ss / ml)</t>
  </si>
  <si>
    <t>Valeur mini admissible Fonds Chaleur = 1,5 MWh/ml</t>
  </si>
  <si>
    <t>Densité EnR&amp;R Réseau de chaleur
(MWh EnR&amp;R vendu en ss / ml)</t>
  </si>
  <si>
    <t>Rendement Réseau de chaleur</t>
  </si>
  <si>
    <t>Date du schéma directeur</t>
  </si>
  <si>
    <t>Commentaires</t>
  </si>
  <si>
    <t xml:space="preserve">Département </t>
  </si>
  <si>
    <t>01 ― Ain</t>
  </si>
  <si>
    <t>Tableau 2.1 : Réseau de chaleur</t>
  </si>
  <si>
    <t>Zone climatique</t>
  </si>
  <si>
    <t xml:space="preserve">A compléter uniquement si création Réseau de Chaleur </t>
  </si>
  <si>
    <t>Altitude (m)</t>
  </si>
  <si>
    <t>&lt;400</t>
  </si>
  <si>
    <t>Insérer un graphique de répartition des besoins (camembert) par type d'usager (tertiaire, santé, éducation logement… colonne F en fonction de la colonne J)</t>
  </si>
  <si>
    <t>N° Sous station</t>
  </si>
  <si>
    <t>Maître d'ouvrage</t>
  </si>
  <si>
    <t>Bâtiment</t>
  </si>
  <si>
    <t>Neuf/ existant</t>
  </si>
  <si>
    <t>Date de raccordement prévue</t>
  </si>
  <si>
    <t>Type de bâtiment</t>
  </si>
  <si>
    <t>Eq. Logement</t>
  </si>
  <si>
    <t>Surface chauffée (m2)</t>
  </si>
  <si>
    <t xml:space="preserve">Besoins actuels
MWh </t>
  </si>
  <si>
    <t>Besoins après réhabilitation / démarches énergétique à l'issue des travaux
 MWh
pris en compte pour le dimensionnement</t>
  </si>
  <si>
    <t>dont Besoins chauffage</t>
  </si>
  <si>
    <t>dont Besoins ECS</t>
  </si>
  <si>
    <t>P Souscrite
kW</t>
  </si>
  <si>
    <t>Besoins kWh/m2</t>
  </si>
  <si>
    <t>Estimation des besoins 2030 : 
quantifier le besoins en incluant l'impact du décret éco-énergie tertiaire sur les bâtiments concernés
MWh</t>
  </si>
  <si>
    <t>Estimation des besoins 2040 : 
quantifier le besoins en incluant l'impact du décret éco-énergie tertiaire sur les bâtiments concernés
MWh</t>
  </si>
  <si>
    <t>1.1</t>
  </si>
  <si>
    <t>O. HLM xxx</t>
  </si>
  <si>
    <t>Les xxx</t>
  </si>
  <si>
    <t>Existant</t>
  </si>
  <si>
    <t>1.2</t>
  </si>
  <si>
    <t>2.1</t>
  </si>
  <si>
    <t>Ville de Y</t>
  </si>
  <si>
    <t>CHU X</t>
  </si>
  <si>
    <t>Commerce</t>
  </si>
  <si>
    <t>CG</t>
  </si>
  <si>
    <t>Collège</t>
  </si>
  <si>
    <t>Neuf</t>
  </si>
  <si>
    <t>TOTAUX</t>
  </si>
  <si>
    <t xml:space="preserve">A compléter uniquement si extension Réseau de Chaleur </t>
  </si>
  <si>
    <t>Insérer un graphique de répartition des besoins (camembert) par type d'usager (tertiaire, santé, éducation logement… colonne G en fonction de la colonne K)</t>
  </si>
  <si>
    <t>Abonnés actuels ou extension</t>
  </si>
  <si>
    <t>Besoins / m2</t>
  </si>
  <si>
    <t>Abonné actuel</t>
  </si>
  <si>
    <t>Total abonnés actuels</t>
  </si>
  <si>
    <t>Extension phase 1</t>
  </si>
  <si>
    <t>Extension phase 2</t>
  </si>
  <si>
    <t>Extension phase 3</t>
  </si>
  <si>
    <t>Total extensions</t>
  </si>
  <si>
    <t>Tableau 2.2 : Chaufferie dédiée</t>
  </si>
  <si>
    <t>A compléter uniquement si Chaufferie dédiée</t>
  </si>
  <si>
    <t>Activités 
(process, chauffage/ECS, …)</t>
  </si>
  <si>
    <t>Bureaux</t>
  </si>
  <si>
    <t>Enseignement</t>
  </si>
  <si>
    <t>H1a</t>
  </si>
  <si>
    <t>H1b</t>
  </si>
  <si>
    <t>H1c</t>
  </si>
  <si>
    <t>H2a</t>
  </si>
  <si>
    <t>H2b</t>
  </si>
  <si>
    <t>H2c</t>
  </si>
  <si>
    <t>H2d</t>
  </si>
  <si>
    <t>H3</t>
  </si>
  <si>
    <t>400-800</t>
  </si>
  <si>
    <t>Typologie bâtiments:</t>
  </si>
  <si>
    <t>Plafond standart (H2b&lt;400m) (kWh/m² e finale)</t>
  </si>
  <si>
    <t>https://www.legifrance.gouv.fr/loda/id/JORFTEXT000026871753</t>
  </si>
  <si>
    <t>Coffs Bbio</t>
  </si>
  <si>
    <t>Hôtellerie, restauration</t>
  </si>
  <si>
    <t>0 à 400 m</t>
  </si>
  <si>
    <t>401 à 800 m</t>
  </si>
  <si>
    <t>801 m et plus</t>
  </si>
  <si>
    <t>Bâtiments ou parties de bâtiment universitaire d'enseignement et de recherche CE1</t>
  </si>
  <si>
    <t>Santé</t>
  </si>
  <si>
    <t>Bâtiments ou parties de bâtiment universitaire d'enseignement et de recherche CE2</t>
  </si>
  <si>
    <t>Sport</t>
  </si>
  <si>
    <t>Autre tertiaire</t>
  </si>
  <si>
    <t>hotels 0-1etoiles CE1 (nuit pr tt les hotels)</t>
  </si>
  <si>
    <t> </t>
  </si>
  <si>
    <t>hotels 2 etoiles CE2</t>
  </si>
  <si>
    <t>hotels 3 etoiles CE1</t>
  </si>
  <si>
    <t>hotels 3 etoiles CE2</t>
  </si>
  <si>
    <t>hotels 4-5 etoiles CE1</t>
  </si>
  <si>
    <t>hotels 4-5 etoiles CE2</t>
  </si>
  <si>
    <t>Commerces CE1</t>
  </si>
  <si>
    <t>Commerces CE2</t>
  </si>
  <si>
    <t>Etab sportif CE1</t>
  </si>
  <si>
    <t>Etab sportif CE2</t>
  </si>
  <si>
    <t>Etab sportif munic CE1</t>
  </si>
  <si>
    <t>Etab sportif munic CE2</t>
  </si>
  <si>
    <t>santé nuit CE1</t>
  </si>
  <si>
    <t>Santé nuit CE2</t>
  </si>
  <si>
    <t xml:space="preserve">Année </t>
  </si>
  <si>
    <t>Energie vendue en sous-station (MWh)</t>
  </si>
  <si>
    <t>Nombre de Ss stations</t>
  </si>
  <si>
    <t>Puissance souscrite (kW)</t>
  </si>
  <si>
    <t>Mixité EnR &amp;R</t>
  </si>
  <si>
    <t>Quantités d’EnR&amp;R injectée</t>
  </si>
  <si>
    <t>…</t>
  </si>
  <si>
    <t>Tableau 4 : Tableau des DN</t>
  </si>
  <si>
    <t xml:space="preserve">A compléter uniquement si Réseau de Chaleur </t>
  </si>
  <si>
    <t>Merci de remplir la longueur de tranchée par DN, la somme se calcule automatiquement.</t>
  </si>
  <si>
    <t>DN</t>
  </si>
  <si>
    <t>Longueur de tranchée (ml)</t>
  </si>
  <si>
    <t>Total métrés par tranche</t>
  </si>
  <si>
    <t>DN650</t>
  </si>
  <si>
    <t>DN600</t>
  </si>
  <si>
    <t>DN550</t>
  </si>
  <si>
    <t>DN500</t>
  </si>
  <si>
    <t>DN450</t>
  </si>
  <si>
    <t>DN400</t>
  </si>
  <si>
    <t>DN350</t>
  </si>
  <si>
    <t>DN300</t>
  </si>
  <si>
    <t>DN250</t>
  </si>
  <si>
    <t>DN200</t>
  </si>
  <si>
    <t>DN150</t>
  </si>
  <si>
    <t>DN125</t>
  </si>
  <si>
    <t>DN100</t>
  </si>
  <si>
    <t>DN80</t>
  </si>
  <si>
    <t>DN65</t>
  </si>
  <si>
    <t>DN50</t>
  </si>
  <si>
    <t>DN40</t>
  </si>
  <si>
    <t>DN32</t>
  </si>
  <si>
    <t>DN25</t>
  </si>
  <si>
    <t>DN20</t>
  </si>
  <si>
    <t>DN15</t>
  </si>
  <si>
    <t>P1 € HTR</t>
  </si>
  <si>
    <t>P'1 € HTR</t>
  </si>
  <si>
    <t>P2 
(charges salariales comprises) € HTR</t>
  </si>
  <si>
    <t>P3 € HTR</t>
  </si>
  <si>
    <t>A compléter si vente de chaleur</t>
  </si>
  <si>
    <t>Tableau 6.1 : Impact de l'aide sur le prix de vente de la chaleur</t>
  </si>
  <si>
    <t>Taux d'aide</t>
  </si>
  <si>
    <t>Montant de l'aide</t>
  </si>
  <si>
    <t>Prix de vente moyen de la chaleur € HT / MWh</t>
  </si>
  <si>
    <t>Prix de vente moyen de la chaleur € TTC / MWh</t>
  </si>
  <si>
    <t>R1 moyen € TTC/MWh</t>
  </si>
  <si>
    <t>R2 moyen € TTC/MWh</t>
  </si>
  <si>
    <r>
      <t xml:space="preserve">R2 moyen 
</t>
    </r>
    <r>
      <rPr>
        <b/>
        <sz val="8"/>
        <color theme="1"/>
        <rFont val="Arial"/>
        <family val="2"/>
      </rPr>
      <t>€</t>
    </r>
    <r>
      <rPr>
        <sz val="8"/>
        <color theme="1"/>
        <rFont val="Arial"/>
        <family val="2"/>
      </rPr>
      <t xml:space="preserve"> </t>
    </r>
    <r>
      <rPr>
        <b/>
        <sz val="8"/>
        <color theme="1"/>
        <rFont val="Arial"/>
        <family val="2"/>
      </rPr>
      <t>TTC/kW</t>
    </r>
  </si>
  <si>
    <t>R21</t>
  </si>
  <si>
    <t>R22</t>
  </si>
  <si>
    <t>R23</t>
  </si>
  <si>
    <t>R24</t>
  </si>
  <si>
    <t>€ TTC/kW</t>
  </si>
  <si>
    <t>Cas des extensions</t>
  </si>
  <si>
    <t>Prix de vente avant opération sur le réseau existant</t>
  </si>
  <si>
    <t>Tableau 6.2. Impact aide sur prix vente pour différents abonnés</t>
  </si>
  <si>
    <t>Prospects sur bâtiment existant</t>
  </si>
  <si>
    <t>Prospects sur bâtiment neuf</t>
  </si>
  <si>
    <t>Bâtiments déjà raccordés au réseau</t>
  </si>
  <si>
    <t>Type de prospect</t>
  </si>
  <si>
    <t>Bailleur</t>
  </si>
  <si>
    <t>Copropriété</t>
  </si>
  <si>
    <t>Bâtiment public hors enseignement</t>
  </si>
  <si>
    <t>Tertiaire (dont santé et enseignement)</t>
  </si>
  <si>
    <t xml:space="preserve">Bailleur </t>
  </si>
  <si>
    <t>Nom de l'abonné</t>
  </si>
  <si>
    <t>Type de chauffage avant projet RC (uniquement cas des bâtiments existants)</t>
  </si>
  <si>
    <t>kW souscrit</t>
  </si>
  <si>
    <t>MWh/an</t>
  </si>
  <si>
    <t>Prix vente de la chaleur en €TTC/MWh</t>
  </si>
  <si>
    <t>Situation actuelle (équivalent P1 + P’1 + P2 + P3)</t>
  </si>
  <si>
    <t>Prix vente après opération sans subvention, sans CEE</t>
  </si>
  <si>
    <t>Prix vente après opération avec subvention, sans CEE</t>
  </si>
  <si>
    <t>Tableau 6.3 : Coût estimatif de la chaleur pour l'usager (cas des bailleurs)</t>
  </si>
  <si>
    <t>Bailleur
(**)</t>
  </si>
  <si>
    <t xml:space="preserve">Commentaires de l'opérateur. 
Préciser au moins :
- le nombre de bailleurs concernés ;
- la nature des hypothèses réalisées pour calculer les valeurs moyennes
</t>
  </si>
  <si>
    <t>Bailleur 
(*)</t>
  </si>
  <si>
    <t>Commentaires de l'opérateur . 
Préciser au moins :
- le nombre de bailleurs concernés ;
- la nature des hypothèses réalisées pour calculer les valeurs moyennes</t>
  </si>
  <si>
    <t>Coût moyen estimatif  pour l'usager (€TTC/MWh)</t>
  </si>
  <si>
    <t>Tarification (R1+R2) après opération, sans subvention ni CEE</t>
  </si>
  <si>
    <t>Dépenses liées au réseau secondaire</t>
  </si>
  <si>
    <t xml:space="preserve">(*) Ces informations pourront être obtenues par le biais du comité de pilotage, de la CCSPL et/ou du comité consultatif mis en place à l'occasion de la création ou d'une précédente extension du réseau aidée par le Fonds Chaleur, conformément aux conditions d'éligibilité et de financement de l'ADEME. </t>
  </si>
  <si>
    <t>(**) Indiquer le maximum d'indications à date de dépôt du projet)</t>
  </si>
  <si>
    <t>Cas des projets de réseau bénéficiant d'une aide par analyse économique
(voir Conditions d'Eligibilité et de Financement)</t>
  </si>
  <si>
    <t>à déterminer par le porteur de projet  en fonction de l'aide forfaitaire estimée</t>
  </si>
  <si>
    <t>aide forfaitaire à estimer par le porteur de projet</t>
  </si>
  <si>
    <t xml:space="preserve">Bâtiment public hors enseignement </t>
  </si>
  <si>
    <t xml:space="preserve">Tertiaire (dont santé et enseignement) </t>
  </si>
  <si>
    <t>Type de chauffage avant projet RC (uniquement cas des bâtiments existants) : 
élec, gaz ou autre</t>
  </si>
  <si>
    <t>CEP: Présentation type fonds chaleur, Réseaux de chaleur.</t>
  </si>
  <si>
    <t>Nom du projet:</t>
  </si>
  <si>
    <t xml:space="preserve">périmètre du CEP: </t>
  </si>
  <si>
    <t>Référence du CEP contarctuel:</t>
  </si>
  <si>
    <t>Date:</t>
  </si>
  <si>
    <t>Les formules de calcul des sous totaux, doivent être accessibles.</t>
  </si>
  <si>
    <t>Les décompositions proposées sont "à minima": modifier les lignes pour plus de détails</t>
  </si>
  <si>
    <t>Tableau à remplir en k€</t>
  </si>
  <si>
    <t>Si projet d'extension de réseau de chaleur, le CEP a pour périmètre [le réseau initial + l'extension]</t>
  </si>
  <si>
    <t>Années</t>
  </si>
  <si>
    <t xml:space="preserve">Chiffre d'affaire en milliers en k€ (à détailler) </t>
  </si>
  <si>
    <r>
      <t xml:space="preserve">Avec un prix de vente envisagée de la chaleur correspondant </t>
    </r>
    <r>
      <rPr>
        <b/>
        <i/>
        <sz val="11"/>
        <color theme="1"/>
        <rFont val="Calibri"/>
        <family val="2"/>
      </rPr>
      <t>au niveau de  subventions attendues lors de la demande d’aide</t>
    </r>
    <r>
      <rPr>
        <i/>
        <sz val="11"/>
        <color theme="1"/>
        <rFont val="Calibri"/>
        <family val="2"/>
      </rPr>
      <t>, distinction des parts R1 et R2 et détail des droits de raccordements éventuels, indications des Mwh vendus, puissance souscrites….</t>
    </r>
  </si>
  <si>
    <t>Mwh utile livrés en sous station éventuellemnt par zone</t>
  </si>
  <si>
    <t>dont réseau existant en 2022</t>
  </si>
  <si>
    <t>dont raccordements prévus et restants</t>
  </si>
  <si>
    <t>dont projet d'extension</t>
  </si>
  <si>
    <t>R1 unitaire €HT/mwh à détailler le cas échéant</t>
  </si>
  <si>
    <t>sous total R1</t>
  </si>
  <si>
    <t xml:space="preserve">Puissances souscrites en kW ou URF </t>
  </si>
  <si>
    <t>R2 global unitaire €/HT kW à détailler  R21,R22,R23,R24</t>
  </si>
  <si>
    <t>R21unitaire</t>
  </si>
  <si>
    <t>R22unitaire</t>
  </si>
  <si>
    <t>R23unitaire</t>
  </si>
  <si>
    <t>R24unitaire</t>
  </si>
  <si>
    <t>R25unitaire</t>
  </si>
  <si>
    <t>Pour des besoins de contrôle :
- isoler et quantifier sur cette ligne la part du tarif qui répercute l'aide Fonds Chaleur , en €/MWh (même si déjà intégrée à R24 ou R25 ou autre)</t>
  </si>
  <si>
    <t>- isoler et quantifier sur cette ligne la part du tarif qui répercute l'aide CEE, le cas échéant, en €/MWh (même si déjà intégrée à R24 ou R25 ou autre)</t>
  </si>
  <si>
    <t>sous total R2</t>
  </si>
  <si>
    <t>Recettes CEE (si collectés par l'opérateur réseau)</t>
  </si>
  <si>
    <t>Recettes de raccordement (type et valeur des recettes à préciser)</t>
  </si>
  <si>
    <t>autres recettes…</t>
  </si>
  <si>
    <t>TOTAL chiffre d'affaire</t>
  </si>
  <si>
    <t>Charges d’exploitation P1 (à détailler)</t>
  </si>
  <si>
    <t>Charges de combustibles détaillées</t>
  </si>
  <si>
    <t>Electricité (P'1)</t>
  </si>
  <si>
    <t>charge combustible bois</t>
  </si>
  <si>
    <t>Charges de combustible gaz</t>
  </si>
  <si>
    <t>(…)</t>
  </si>
  <si>
    <t>Sous total Combustible (P1)</t>
  </si>
  <si>
    <t>coûts de P2 à détailler</t>
  </si>
  <si>
    <t>Sous total petits entretien /divers (P2)</t>
  </si>
  <si>
    <t>Sous total Charges de gros entretiens et renouvellements (P3)</t>
  </si>
  <si>
    <t>Charges Diverses (à détailler le cas échéant)</t>
  </si>
  <si>
    <r>
      <t>-</t>
    </r>
    <r>
      <rPr>
        <sz val="7"/>
        <color theme="1"/>
        <rFont val="Times New Roman"/>
        <family val="1"/>
      </rPr>
      <t xml:space="preserve">          </t>
    </r>
    <r>
      <rPr>
        <i/>
        <sz val="11"/>
        <color theme="1"/>
        <rFont val="Calibri"/>
        <family val="2"/>
      </rPr>
      <t xml:space="preserve"> Impôts (hors IS) /Taxes foncières ou redevance </t>
    </r>
  </si>
  <si>
    <r>
      <t>-</t>
    </r>
    <r>
      <rPr>
        <sz val="7"/>
        <color theme="1"/>
        <rFont val="Times New Roman"/>
        <family val="1"/>
      </rPr>
      <t xml:space="preserve">          </t>
    </r>
    <r>
      <rPr>
        <i/>
        <sz val="11"/>
        <color theme="1"/>
        <rFont val="Calibri"/>
        <family val="2"/>
      </rPr>
      <t>Taxes locales</t>
    </r>
  </si>
  <si>
    <r>
      <t>-</t>
    </r>
    <r>
      <rPr>
        <sz val="7"/>
        <color theme="1"/>
        <rFont val="Times New Roman"/>
        <family val="1"/>
      </rPr>
      <t xml:space="preserve">          </t>
    </r>
    <r>
      <rPr>
        <i/>
        <sz val="11"/>
        <color theme="1"/>
        <rFont val="Calibri"/>
        <family val="2"/>
      </rPr>
      <t>Assurances</t>
    </r>
  </si>
  <si>
    <r>
      <t>-</t>
    </r>
    <r>
      <rPr>
        <sz val="7"/>
        <color theme="1"/>
        <rFont val="Times New Roman"/>
        <family val="1"/>
      </rPr>
      <t xml:space="preserve">          </t>
    </r>
    <r>
      <rPr>
        <i/>
        <sz val="11"/>
        <color theme="1"/>
        <rFont val="Calibri"/>
        <family val="2"/>
      </rPr>
      <t>Autres charges (…)</t>
    </r>
  </si>
  <si>
    <t>Sous total autres charges</t>
  </si>
  <si>
    <t>TOTAL Charges hors amortissements, hors charges financière liée au plan de financement</t>
  </si>
  <si>
    <t>Excédent Brut d'Exploitation (EBE) en k€</t>
  </si>
  <si>
    <t>Détails concernant les charges</t>
  </si>
  <si>
    <t>MWh bois consommés</t>
  </si>
  <si>
    <t>MWh gaz consommés</t>
  </si>
  <si>
    <t>MWh de chaleur de récupération consommés</t>
  </si>
  <si>
    <t>Onglet à compléter pour tout projet supérieur à 12 GWhEnR&amp;R par an, quelle que soit la méthode de calcul de l'aide (dans le cas particulier d'une extension, le CEP a pour périmètre [le réseau initial + l'extension] ).</t>
  </si>
  <si>
    <t>Référence du CEP contractuel:</t>
  </si>
  <si>
    <t>Partie à renseigner dans le cas de l'extension d'un réseau existant.</t>
  </si>
  <si>
    <t>20(…)</t>
  </si>
  <si>
    <t>20xx</t>
  </si>
  <si>
    <r>
      <t xml:space="preserve">Avec un prix de vente envisagée de la chaleur correspondant </t>
    </r>
    <r>
      <rPr>
        <b/>
        <i/>
        <sz val="11"/>
        <color theme="1"/>
        <rFont val="Arial"/>
        <family val="2"/>
      </rPr>
      <t>au niveau de  subventions attendues lors de la demande d’aide</t>
    </r>
    <r>
      <rPr>
        <i/>
        <sz val="11"/>
        <color theme="1"/>
        <rFont val="Arial"/>
        <family val="2"/>
      </rPr>
      <t>, distinction des parts R1 et R2, indications des Mwh vendus, puissance souscrites….</t>
    </r>
  </si>
  <si>
    <t>MWh utile livrés en sous station éventuellemnt par zone</t>
  </si>
  <si>
    <t>Pour des besoins de contrôle :
- isoler et quantifier sur cette ligne la part du tarif qui répercute l'aide Fonds Chaleur , en €/MWh ou €/kW (même si déjà intégrée à R24 ou R25 ou autre)</t>
  </si>
  <si>
    <t>- isoler et quantifier sur cette ligne la part du tarif qui répercute l'aide CEE, le cas échéant, en €/MWh ou €/kW (même si déjà intégrée à R24 ou R25 ou autre)</t>
  </si>
  <si>
    <t>Estimation tarif/MWh</t>
  </si>
  <si>
    <r>
      <t>-</t>
    </r>
    <r>
      <rPr>
        <sz val="7"/>
        <color theme="1"/>
        <rFont val="Arial"/>
        <family val="2"/>
      </rPr>
      <t xml:space="preserve">          </t>
    </r>
    <r>
      <rPr>
        <i/>
        <sz val="11"/>
        <color theme="1"/>
        <rFont val="Arial"/>
        <family val="2"/>
      </rPr>
      <t xml:space="preserve"> Impôts (hors IS) /Taxes foncières ou redevance </t>
    </r>
  </si>
  <si>
    <r>
      <t>-</t>
    </r>
    <r>
      <rPr>
        <sz val="7"/>
        <color theme="1"/>
        <rFont val="Arial"/>
        <family val="2"/>
      </rPr>
      <t xml:space="preserve">          </t>
    </r>
    <r>
      <rPr>
        <i/>
        <sz val="11"/>
        <color theme="1"/>
        <rFont val="Arial"/>
        <family val="2"/>
      </rPr>
      <t>Taxes locales</t>
    </r>
  </si>
  <si>
    <r>
      <t>-</t>
    </r>
    <r>
      <rPr>
        <sz val="7"/>
        <color theme="1"/>
        <rFont val="Arial"/>
        <family val="2"/>
      </rPr>
      <t xml:space="preserve">          </t>
    </r>
    <r>
      <rPr>
        <i/>
        <sz val="11"/>
        <color theme="1"/>
        <rFont val="Arial"/>
        <family val="2"/>
      </rPr>
      <t>Assurances</t>
    </r>
  </si>
  <si>
    <r>
      <t>-</t>
    </r>
    <r>
      <rPr>
        <sz val="7"/>
        <color theme="1"/>
        <rFont val="Arial"/>
        <family val="2"/>
      </rPr>
      <t xml:space="preserve">          </t>
    </r>
    <r>
      <rPr>
        <i/>
        <sz val="11"/>
        <color theme="1"/>
        <rFont val="Arial"/>
        <family val="2"/>
      </rPr>
      <t>Autres charges (…)</t>
    </r>
  </si>
  <si>
    <r>
      <t xml:space="preserve">Onglet à compléter pour toute création avec injection EnR&amp;R supérieure à 12 GWh par an, quelle que soit la méthode de calcul de l'aide, hormis dans les cas où le porteur de projet demande une aide inférieure aux taux d'aide autorisés par les points 7 et 8 de l'article 46 du RGEC (*)
(*)
</t>
    </r>
    <r>
      <rPr>
        <b/>
        <i/>
        <sz val="11"/>
        <color rgb="FFFF0000"/>
        <rFont val="Arial"/>
        <family val="2"/>
      </rPr>
      <t>7. L’intensité d’aide n’excède pas 30 % des coûts admissibles. L’intensité d’aide peut toutefois être majorée de 20 points de pourcentage pour les aides octroyées aux petites entreprises et de 10 points de pourcentage pour celles octroyées aux moyennes entreprises. 
8. L’intensité d’aide peut être majorée de 15 points de pourcentage pour les investissements utilisant uniquement des sources d’énergie renouvelables, de la chaleur résiduelle ou une combinaison des deux, y compris la cogénération renouvelable.</t>
    </r>
  </si>
  <si>
    <t>VALEURS EN €</t>
  </si>
  <si>
    <t>Ne pas remplir</t>
  </si>
  <si>
    <t>Remplir</t>
  </si>
  <si>
    <t>Excédent Brut d'Exploitation (EBE) en € (REPRISE DES ELEMENTS DU CEP)</t>
  </si>
  <si>
    <t>Calcul du déficit de financement</t>
  </si>
  <si>
    <t>Valeur résiduelle des nouveaux investissements (soulte)</t>
  </si>
  <si>
    <t>Sommes</t>
  </si>
  <si>
    <t>Flux des investissements (-)</t>
  </si>
  <si>
    <t>Amortissement des investissements (-)</t>
  </si>
  <si>
    <r>
      <t xml:space="preserve">Amortissement des subventions prévisionnelles </t>
    </r>
    <r>
      <rPr>
        <b/>
        <sz val="10"/>
        <color theme="1"/>
        <rFont val="Arial"/>
        <family val="2"/>
      </rPr>
      <t>totales</t>
    </r>
    <r>
      <rPr>
        <sz val="10"/>
        <color theme="1"/>
        <rFont val="Arial"/>
        <family val="2"/>
      </rPr>
      <t xml:space="preserve"> (Fonds Chaleur et autres, hors CEE), sur 20 ans, avec par défaut une aide à 30% (+)</t>
    </r>
  </si>
  <si>
    <t>Résultat imposable (méthode FC)</t>
  </si>
  <si>
    <t>Flux des subventions prévisionnelles totales (Fonds Chaleur et autres, hors CEE) (+)</t>
  </si>
  <si>
    <t>Cash flow après IS prévisionnel sans aide (méthode FC)</t>
  </si>
  <si>
    <t>Cash flow après IS prévisionnel avec aide (méthode FC)</t>
  </si>
  <si>
    <t>TRI prévisionnel du projet après aide</t>
  </si>
  <si>
    <r>
      <t xml:space="preserve">Onglet à compléter pour toute extension avec injection EnR&amp;R supérieure à 12 GWh par an, quelle que soit la méthode de calcul de l'aide, hormis dans les cas où le porteur de projet demande une aide inférieure aux taux d'aide autorisés par les points 7 et 8 de l'article 46 du RGEC (*)
</t>
    </r>
    <r>
      <rPr>
        <b/>
        <sz val="11"/>
        <color rgb="FFFF0000"/>
        <rFont val="Arial"/>
        <family val="2"/>
      </rPr>
      <t>(*)
7. L’intensité d’aide n’excède pas 30 % des coûts admissibles. L’intensité d’aide peut toutefois être majorée de 20 points de pourcentage pour les aides octroyées aux petites entreprises et de 10 points de pourcentage pour celles octroyées aux moyennes entreprises. 
8. L’intensité d’aide peut être majorée de 15 points de pourcentage pour les investissements utilisant uniquement des sources d’énergie renouvelables, de la chaleur résiduelle ou une combinaison des deux, y compris la cogénération renouvelable.</t>
    </r>
  </si>
  <si>
    <r>
      <t xml:space="preserve">Dans les cases ci-dessous, l'ADEME attend des commentaires succincts sur la façon dont la répartition a été faite entre les valeurs relatives au réseau existant et celles, demandées ici, relatives à l'extension exclusivement ; et ce, </t>
    </r>
    <r>
      <rPr>
        <b/>
        <u/>
        <sz val="11"/>
        <color theme="1"/>
        <rFont val="Arial"/>
        <family val="2"/>
      </rPr>
      <t>en particulier pour les charges.</t>
    </r>
  </si>
  <si>
    <t>Flux des investissements de l'extension (-)</t>
  </si>
  <si>
    <t>Amortissement des investissements de l'extension (-)</t>
  </si>
  <si>
    <r>
      <t>Amortissement des subventions</t>
    </r>
    <r>
      <rPr>
        <b/>
        <sz val="10"/>
        <color theme="1"/>
        <rFont val="Arial"/>
        <family val="2"/>
      </rPr>
      <t xml:space="preserve"> </t>
    </r>
    <r>
      <rPr>
        <sz val="10"/>
        <color theme="1"/>
        <rFont val="Arial"/>
        <family val="2"/>
      </rPr>
      <t xml:space="preserve">prévisionnelles </t>
    </r>
    <r>
      <rPr>
        <b/>
        <sz val="10"/>
        <color theme="1"/>
        <rFont val="Arial"/>
        <family val="2"/>
      </rPr>
      <t>totales</t>
    </r>
    <r>
      <rPr>
        <sz val="10"/>
        <color theme="1"/>
        <rFont val="Arial"/>
        <family val="2"/>
      </rPr>
      <t xml:space="preserve"> pour l'extension (Fonds Chaleur et autres dispositifs, hors CEE), avec par défaut une aide Fonds Chaleur à 30% (+)</t>
    </r>
  </si>
  <si>
    <t>Résultat imposable (méthode FC) associé à l'extension</t>
  </si>
  <si>
    <t xml:space="preserve">IS prévisionnel  (méthode FC) associé à l'extension (-) </t>
  </si>
  <si>
    <r>
      <t xml:space="preserve">Flux des subventions prévisionnelles </t>
    </r>
    <r>
      <rPr>
        <b/>
        <sz val="11"/>
        <color theme="1"/>
        <rFont val="Arial"/>
        <family val="2"/>
      </rPr>
      <t>totales</t>
    </r>
    <r>
      <rPr>
        <sz val="11"/>
        <color theme="1"/>
        <rFont val="Arial"/>
        <family val="2"/>
      </rPr>
      <t xml:space="preserve"> (Fonds Chaleur et autres, hors CEE) pour l'extension</t>
    </r>
    <r>
      <rPr>
        <sz val="10"/>
        <color theme="1"/>
        <rFont val="Arial"/>
        <family val="2"/>
      </rPr>
      <t xml:space="preserve"> (+)</t>
    </r>
  </si>
  <si>
    <t>Cash flow après IS prévisionnel sans aide (méthode FC) associé à l'extension</t>
  </si>
  <si>
    <t>Cash flow après IS prévisionnel avec aide (méthode FC) associé à l'extension</t>
  </si>
  <si>
    <t>Tableau 5 : Historique des investissements</t>
  </si>
  <si>
    <t>Historique des investissements 
(à remplir obligatoirement si délégataire identique ; si changement de délégataire, le signaler)</t>
  </si>
  <si>
    <t>Etape</t>
  </si>
  <si>
    <t>Année d'investissement</t>
  </si>
  <si>
    <t>Montant d'investissement (€)</t>
  </si>
  <si>
    <t>Aide reçue pour l'investissement (€)</t>
  </si>
  <si>
    <t>Origine de l'aide (Fonds chaleur, Région, FEDER…)</t>
  </si>
  <si>
    <t>Création</t>
  </si>
  <si>
    <t>Avenant 1</t>
  </si>
  <si>
    <t>Avenant 2</t>
  </si>
  <si>
    <t>DÉPARTEMENT</t>
  </si>
  <si>
    <t>02 ― Aisne</t>
  </si>
  <si>
    <t>03 ― Allier</t>
  </si>
  <si>
    <t>04 ― Alpes-de-Haute-Provence</t>
  </si>
  <si>
    <t>05 ― Hautes-Alpes</t>
  </si>
  <si>
    <t>06 ― Alpes-Maritimes</t>
  </si>
  <si>
    <t>07 ― Ardèche</t>
  </si>
  <si>
    <t>08 ― Ardennes</t>
  </si>
  <si>
    <t>09 ― Ariège</t>
  </si>
  <si>
    <t>10 ― Aube</t>
  </si>
  <si>
    <t>11 ― Aude</t>
  </si>
  <si>
    <t>12 ― Aveyron</t>
  </si>
  <si>
    <t>13 ― Bouches-du-Rhône</t>
  </si>
  <si>
    <t>14 ― Calvados</t>
  </si>
  <si>
    <t>15 ― Cantal</t>
  </si>
  <si>
    <t>16 ― Charente</t>
  </si>
  <si>
    <t>17 ― Charente-Maritime</t>
  </si>
  <si>
    <t>18 ― Cher</t>
  </si>
  <si>
    <t>19 ― Corrèze</t>
  </si>
  <si>
    <t>2A ― Corse-du-Sud</t>
  </si>
  <si>
    <t>2B ― Haute-Corse</t>
  </si>
  <si>
    <t>21 ― Côtes-d'Or</t>
  </si>
  <si>
    <t>22 ― Côtes-d'Armor</t>
  </si>
  <si>
    <t>23 ― Creuse</t>
  </si>
  <si>
    <t>24 ― Dordogne</t>
  </si>
  <si>
    <t>25 ― Doubs</t>
  </si>
  <si>
    <t>26 ― Drôme</t>
  </si>
  <si>
    <t>27 ― Eure</t>
  </si>
  <si>
    <t>28 ― Eure-et-Loire</t>
  </si>
  <si>
    <t>29 ― Finistère</t>
  </si>
  <si>
    <t>30 ― Gard</t>
  </si>
  <si>
    <t>31 ― Haute-Garonne</t>
  </si>
  <si>
    <t>32 ― Gers</t>
  </si>
  <si>
    <t>33 ― Gironde</t>
  </si>
  <si>
    <t>34 ― Hérault</t>
  </si>
  <si>
    <t>35 ― Ille-et-Vilaine</t>
  </si>
  <si>
    <t>36 ― Indre</t>
  </si>
  <si>
    <t>37 ― Indre-et-Loire</t>
  </si>
  <si>
    <t>38 ― Isère</t>
  </si>
  <si>
    <t>39 ― Jura</t>
  </si>
  <si>
    <t>40 ― Landes</t>
  </si>
  <si>
    <t>41 ― Loir-et-Cher</t>
  </si>
  <si>
    <t>42 ― Loire</t>
  </si>
  <si>
    <t>43 ― Haute-Loire</t>
  </si>
  <si>
    <t>44 ― Loire-Atlantique</t>
  </si>
  <si>
    <t>45 ― Loiret</t>
  </si>
  <si>
    <t>46 ― Lot</t>
  </si>
  <si>
    <t>47 ― Lot-et-Garonne</t>
  </si>
  <si>
    <t>48 ― Lozère</t>
  </si>
  <si>
    <t>49 ― Maine-et-Loire</t>
  </si>
  <si>
    <t>50 ― Manche</t>
  </si>
  <si>
    <t>51 ― Marne</t>
  </si>
  <si>
    <t>52 ― Haute-Marne</t>
  </si>
  <si>
    <t>53 ― Mayenne</t>
  </si>
  <si>
    <t>54 ― Meurthe-et-Moselle</t>
  </si>
  <si>
    <t>55 ― Meuse</t>
  </si>
  <si>
    <t>56 ― Morbihan</t>
  </si>
  <si>
    <t>57 ― Moselle</t>
  </si>
  <si>
    <t>58 ― Nièvre</t>
  </si>
  <si>
    <t>59 ― Nord</t>
  </si>
  <si>
    <t>60 ― Oise</t>
  </si>
  <si>
    <t>61 ― Orne</t>
  </si>
  <si>
    <t>62 ― Pas-de-Calais</t>
  </si>
  <si>
    <t>63 ― Puy-de-Dôme</t>
  </si>
  <si>
    <t>64 ― Pyrénées-Atlantiques</t>
  </si>
  <si>
    <t>65 ― Hautes-Pyrénées</t>
  </si>
  <si>
    <t>66 ― Pyrénées-Orientales</t>
  </si>
  <si>
    <t>67 ― Bas-Rhin</t>
  </si>
  <si>
    <t>68 ― Haut-Rhin</t>
  </si>
  <si>
    <t>69 ― Rhône</t>
  </si>
  <si>
    <t>70 ― Haute-Saône</t>
  </si>
  <si>
    <t>71 ― Saône-et-Loire</t>
  </si>
  <si>
    <t>72 ― Sarthe</t>
  </si>
  <si>
    <t>73 ― Savoie</t>
  </si>
  <si>
    <t>74 ― Haute-Savoie</t>
  </si>
  <si>
    <t>75 ― Paris</t>
  </si>
  <si>
    <t>76 ― Seine-Maritime</t>
  </si>
  <si>
    <t>77 ― Seine-et-Marne</t>
  </si>
  <si>
    <t>78 ― Yvelines</t>
  </si>
  <si>
    <t>79 ― Deux-Sèvres</t>
  </si>
  <si>
    <t>80 ― Somme</t>
  </si>
  <si>
    <t>81 ― Tarn</t>
  </si>
  <si>
    <t>82 ― Tarn-et-Garonne</t>
  </si>
  <si>
    <t>83 ― Var</t>
  </si>
  <si>
    <t>84 ― Vaucluse</t>
  </si>
  <si>
    <t>85 ― Vendée</t>
  </si>
  <si>
    <t>86 ― Vienne</t>
  </si>
  <si>
    <t>87 ― Haute-Vienne</t>
  </si>
  <si>
    <t>88 ― Vosges</t>
  </si>
  <si>
    <t>89 ― Yonne</t>
  </si>
  <si>
    <t>90 ― Territoire de Belfort</t>
  </si>
  <si>
    <t>91 ― Essonne</t>
  </si>
  <si>
    <t>92 ― Hauts-de-Seine</t>
  </si>
  <si>
    <t>93 ― Seine-Saint-Denis</t>
  </si>
  <si>
    <t>94 ― Val-de-Marne</t>
  </si>
  <si>
    <t>95 ― Val-d'Oise</t>
  </si>
  <si>
    <r>
      <t xml:space="preserve">Total production 
</t>
    </r>
    <r>
      <rPr>
        <i/>
        <sz val="8"/>
        <color theme="1"/>
        <rFont val="Calibri"/>
        <family val="2"/>
        <scheme val="minor"/>
      </rPr>
      <t>(si réseau de chaleur = chaleur injectée)</t>
    </r>
  </si>
  <si>
    <r>
      <t xml:space="preserve">Total production EnR&amp;R
</t>
    </r>
    <r>
      <rPr>
        <i/>
        <sz val="8"/>
        <color theme="1"/>
        <rFont val="Calibri"/>
        <family val="2"/>
        <scheme val="minor"/>
      </rPr>
      <t>(si réseau de chaleur = chaleur EnR&amp;R injectée)</t>
    </r>
  </si>
  <si>
    <t>Puissance totale</t>
  </si>
  <si>
    <t>Taux EnR</t>
  </si>
  <si>
    <t>CO2 évité (tonnes) :</t>
  </si>
  <si>
    <t>Chaleur vendu en sous-stations</t>
  </si>
  <si>
    <t>Chaleur EnR&amp;R vendu en sous-stations</t>
  </si>
  <si>
    <t>Puissance installée en sous-station (kW)</t>
  </si>
  <si>
    <t>Commentaires réseau de chaleur</t>
  </si>
  <si>
    <t>longueur DN 450 - DN650</t>
  </si>
  <si>
    <t>longueur DN300 - 400</t>
  </si>
  <si>
    <t>longueur DN80 - 125</t>
  </si>
  <si>
    <t>longueur DN15 - 65</t>
  </si>
  <si>
    <t>Bâtiment chaufferie et silo de stockage</t>
  </si>
  <si>
    <t>Générateur de chaleur biomasse et système d'alimentation automatique</t>
  </si>
  <si>
    <t>Générateur d'appoint</t>
  </si>
  <si>
    <t>Traitement des fumées</t>
  </si>
  <si>
    <t>Installation électrique et hydraulique associée au générateur</t>
  </si>
  <si>
    <t>Ingénierie</t>
  </si>
  <si>
    <t>Autres (à préciser)</t>
  </si>
  <si>
    <t>Sous total Production en €HT</t>
  </si>
  <si>
    <t>Production  (pompe de distribution réseau)</t>
  </si>
  <si>
    <t>Voirie, génie civil tranchée</t>
  </si>
  <si>
    <t>Distribution hydraulique</t>
  </si>
  <si>
    <t xml:space="preserve">Sous stations </t>
  </si>
  <si>
    <t>Sous total Réseaux de chaleur en €HT</t>
  </si>
  <si>
    <t>Investissement total projet éligible</t>
  </si>
  <si>
    <t>Investissements Eligibles (€)</t>
  </si>
  <si>
    <t>Production thermique</t>
  </si>
  <si>
    <t>Réseau de chaleur</t>
  </si>
  <si>
    <t>Soit XX€/ml investissement de réseau créé
Plafonné à xx €/ml suivant règle des DN
ou
Non plafonné par règle des DN (rayer mention inutile)</t>
  </si>
  <si>
    <t>Total investissement éligible (€)</t>
  </si>
  <si>
    <t>Aide</t>
  </si>
  <si>
    <t>Aide Chaufferie</t>
  </si>
  <si>
    <t>Dont X € partenaires</t>
  </si>
  <si>
    <t>Aide Réseau</t>
  </si>
  <si>
    <t>Dont Y € partenaires</t>
  </si>
  <si>
    <t>Aide Totale</t>
  </si>
  <si>
    <t>Dont X+Y € partenaires</t>
  </si>
  <si>
    <t>Aide Totale €/MWh EnR&amp;R sortie chaudière / 20ans</t>
  </si>
  <si>
    <t>Aide Chaufferie €/MWh EnR&amp;R sortie chaudière / 20ans</t>
  </si>
  <si>
    <t>Aide Réseau €/MWh EnR&amp;R transporté par le réseau (ou par l'extension aidée sur 20 ans)</t>
  </si>
  <si>
    <t>Aide Réseau €/ml de réseau créé</t>
  </si>
  <si>
    <t>Aide totale/tCO2 sur 20 ans</t>
  </si>
  <si>
    <t>Installation de production de chaleur</t>
  </si>
  <si>
    <t>Type d'énergie 
(à préciser)</t>
  </si>
  <si>
    <t>Puissance installée</t>
  </si>
  <si>
    <t>MWh/an injectés sur le réseau</t>
  </si>
  <si>
    <t>MWh/an%</t>
  </si>
  <si>
    <r>
      <t>Tonnes de CO</t>
    </r>
    <r>
      <rPr>
        <b/>
        <vertAlign val="subscript"/>
        <sz val="11"/>
        <color theme="1"/>
        <rFont val="Calibri"/>
        <family val="2"/>
      </rPr>
      <t>2</t>
    </r>
    <r>
      <rPr>
        <b/>
        <sz val="11"/>
        <color theme="1"/>
        <rFont val="Calibri"/>
        <family val="2"/>
      </rPr>
      <t>/an produites</t>
    </r>
  </si>
  <si>
    <t>Base carbone</t>
  </si>
  <si>
    <t>Fioul lourd</t>
  </si>
  <si>
    <t>Fioul domestique</t>
  </si>
  <si>
    <t>Chaleur issue de cogénération</t>
  </si>
  <si>
    <t>EnR (géothermie, biomasse…)</t>
  </si>
  <si>
    <t>Chaleur de récupération</t>
  </si>
  <si>
    <r>
      <t>Taux</t>
    </r>
    <r>
      <rPr>
        <sz val="11"/>
        <color theme="1"/>
        <rFont val="Calibri"/>
        <family val="2"/>
      </rPr>
      <t xml:space="preserve"> </t>
    </r>
    <r>
      <rPr>
        <b/>
        <sz val="11"/>
        <color theme="1"/>
        <rFont val="Calibri"/>
        <family val="2"/>
      </rPr>
      <t xml:space="preserve"> EnR&amp;R injecté dans le réseau (%)</t>
    </r>
  </si>
  <si>
    <r>
      <t>Cas de création</t>
    </r>
    <r>
      <rPr>
        <b/>
        <sz val="11"/>
        <color theme="1"/>
        <rFont val="Century Gothic"/>
        <family val="2"/>
      </rPr>
      <t xml:space="preserve"> d'un réseau de distribution</t>
    </r>
  </si>
  <si>
    <t>Longueur totale du réseau (Tranchée)  (ml)</t>
  </si>
  <si>
    <t>- longueur basse pression  (ml)</t>
  </si>
  <si>
    <t>- longueur haute pression  (ml)</t>
  </si>
  <si>
    <t>Diamètre Nominal maxi</t>
  </si>
  <si>
    <t>Nombre de ss stations</t>
  </si>
  <si>
    <t>Puissance installée en ss Station ( kW)</t>
  </si>
  <si>
    <t>MWh EnR&amp;R/an injectés sur le réseau</t>
  </si>
  <si>
    <t>MWh/an vendus en Ss station</t>
  </si>
  <si>
    <t>Densité du réseau : Mwh livrés Ss Stations/ml.an</t>
  </si>
  <si>
    <t>Nbre équivalents logements raccordés</t>
  </si>
  <si>
    <t>Coût invest. du mètre linéaire de réseau  €/ml</t>
  </si>
  <si>
    <r>
      <t>Taux</t>
    </r>
    <r>
      <rPr>
        <sz val="11"/>
        <color theme="1"/>
        <rFont val="Century Gothic"/>
        <family val="2"/>
      </rPr>
      <t xml:space="preserve"> </t>
    </r>
    <r>
      <rPr>
        <b/>
        <sz val="11"/>
        <color theme="1"/>
        <rFont val="Century Gothic"/>
        <family val="2"/>
      </rPr>
      <t xml:space="preserve"> EnR&amp;R injecté dans le réseau (%) </t>
    </r>
  </si>
  <si>
    <r>
      <t xml:space="preserve">Cas d’extension </t>
    </r>
    <r>
      <rPr>
        <b/>
        <sz val="11"/>
        <color theme="1"/>
        <rFont val="Calibri"/>
        <family val="2"/>
      </rPr>
      <t>d'un réseau de distribution</t>
    </r>
  </si>
  <si>
    <t>Caractéristiques</t>
  </si>
  <si>
    <t>Avant extension</t>
  </si>
  <si>
    <t>Après extension</t>
  </si>
  <si>
    <t>extension</t>
  </si>
  <si>
    <t>Longueur totale du réseau (tranchée)  (ml)</t>
  </si>
  <si>
    <t>X</t>
  </si>
  <si>
    <t>Y</t>
  </si>
  <si>
    <t>Y-X</t>
  </si>
  <si>
    <t>MWh/an vendus en ss stations</t>
  </si>
  <si>
    <t>Densité globale du réseau (Mwh livrés Ss stations / ml.an)</t>
  </si>
  <si>
    <t>Densité EnR&amp;R du réseau (Mwh livrés Ss stations / ml.an)</t>
  </si>
  <si>
    <t>Caractéristiques de la solution biomasse</t>
  </si>
  <si>
    <t>Puissance thermique nominale de l'installation de combustion (en MW)</t>
  </si>
  <si>
    <t>Puissance thermique nominale de l'installation biomasse (en MW)</t>
  </si>
  <si>
    <t>Rubrique réglementaire et régime (exemple ICPE 2910A - déclaration)</t>
  </si>
  <si>
    <t>Besoins thermiques annuels en MWh utiles</t>
  </si>
  <si>
    <t>Production sortie installation biomasse en MWh / an</t>
  </si>
  <si>
    <t>Taux de couverture des besoins thermiques par la biomasse en %</t>
  </si>
  <si>
    <t>Consommation annuelle en biomasse entrée installation en MWh PCI</t>
  </si>
  <si>
    <t>Prix combustible biomasse € HT du MWh PCI (entrée chaudière)</t>
  </si>
  <si>
    <r>
      <t>Émission de poussières en mg / Nm3 à 6%O</t>
    </r>
    <r>
      <rPr>
        <vertAlign val="subscript"/>
        <sz val="9"/>
        <color theme="1"/>
        <rFont val="Calibri"/>
        <family val="2"/>
      </rPr>
      <t>2</t>
    </r>
  </si>
  <si>
    <t>Nombre de chaudières biomasse</t>
  </si>
  <si>
    <t>Numéro chaudière biomasse</t>
  </si>
  <si>
    <t>Puissance thermique nominale de la chaudière biomasse (en MW)</t>
  </si>
  <si>
    <t>Production annuelle de la chaudière en MWh</t>
  </si>
  <si>
    <t>Technologie du foyer de la chaudière biomasse</t>
  </si>
  <si>
    <t>Technologie du traitement de fumée (poussières, NOx, …)</t>
  </si>
  <si>
    <t>Fluide de la chaudière biomasse</t>
  </si>
  <si>
    <t>Coordonnées GPS de la chaufferie</t>
  </si>
  <si>
    <t>Caractéristiques de l’appoint / secour</t>
  </si>
  <si>
    <t>Nombre de chaudières d'appoint</t>
  </si>
  <si>
    <t>Numéro chaudière d’appoint</t>
  </si>
  <si>
    <t>Puissance thermique nominale de la chaudière d'appoint (en MW)</t>
  </si>
  <si>
    <t>Nature du combustible d'appoint</t>
  </si>
  <si>
    <t>Production annuelle de la chaudière en MWh PCI</t>
  </si>
  <si>
    <t>Consommation annuelle en énergie entrée chaudière en MWh PCI</t>
  </si>
  <si>
    <t>Prix du combustible d’appoint MWh PCI HTR (entrée chaudière)</t>
  </si>
  <si>
    <t>SCEQE : le projet est-il soumis au système communautaire d’échange de quotas d’émissions de GES ?</t>
  </si>
  <si>
    <t>Nombre de bâtiments à usage de logement social raccordés suite au projet</t>
  </si>
  <si>
    <t>Nombre de logements sociaux raccordés suite au projet</t>
  </si>
  <si>
    <t>Production Biomasse MWh (hors condenseur)</t>
  </si>
  <si>
    <t>Condenseur biomasse</t>
  </si>
  <si>
    <t>Récupération de chaleur sortie condenseur (MWh)</t>
  </si>
  <si>
    <t>COP de la PAC</t>
  </si>
  <si>
    <t>Puissance condenseur PAC en MW</t>
  </si>
  <si>
    <t>dont consommation électricité PAC (si PAC élec)</t>
  </si>
  <si>
    <r>
      <t xml:space="preserve">CO2 évité (tonnes) :
</t>
    </r>
    <r>
      <rPr>
        <i/>
        <sz val="8"/>
        <color rgb="FF000000"/>
        <rFont val="Calibri"/>
        <family val="2"/>
        <scheme val="minor"/>
      </rPr>
      <t>réf. Combustion (base carbone ADEME) 
GN : 0,201tCO2/MWh PCI
fioul : 0,272tCO2/MWh PCI
charbon : 0,345tCO2/MWh PCI</t>
    </r>
    <r>
      <rPr>
        <b/>
        <sz val="8"/>
        <color rgb="FF000000"/>
        <rFont val="Calibri"/>
        <family val="2"/>
        <scheme val="minor"/>
      </rPr>
      <t xml:space="preserve">
</t>
    </r>
    <r>
      <rPr>
        <sz val="8"/>
        <color rgb="FF000000"/>
        <rFont val="Calibri"/>
        <family val="2"/>
        <scheme val="minor"/>
      </rPr>
      <t>électricité : 0,0519 tCO2/MWh</t>
    </r>
  </si>
  <si>
    <t>fiche_instrcution_biomasse_fds_chal_2026</t>
  </si>
  <si>
    <t>Piscine, centre aquatique</t>
  </si>
  <si>
    <t>&gt;1000</t>
  </si>
  <si>
    <t>800-1000</t>
  </si>
  <si>
    <t>Vérification ECS</t>
  </si>
  <si>
    <t>Besoin chauffage bâtiment plafonnés (ratio efficacité énergétique CEF) (MWh/an)</t>
  </si>
  <si>
    <t>Ratio ECS</t>
  </si>
  <si>
    <t>kwh(ef)/m²/an</t>
  </si>
  <si>
    <t>ratio CEREN</t>
  </si>
  <si>
    <t>Industrie</t>
  </si>
  <si>
    <t>Serres</t>
  </si>
  <si>
    <t>Non concerné</t>
  </si>
  <si>
    <t>VOLET FINANCIER INVESTISSEMENTS
THEME : ENERGIE</t>
  </si>
  <si>
    <r>
      <t xml:space="preserve">[   ] Volet administratif      [   ] Volet technique      </t>
    </r>
    <r>
      <rPr>
        <b/>
        <sz val="18"/>
        <color theme="0"/>
        <rFont val="Arial"/>
        <family val="2"/>
      </rPr>
      <t>[X] Volet financier</t>
    </r>
  </si>
  <si>
    <t>Seule la transmission des 3 volets complets fera l’objet d’un examen de demande</t>
  </si>
  <si>
    <t>Les dépenses prévisionnelles nécessaires à l'opération doivent être présentées dans ce tableau afin de permettre à l'ADEME d'identifier les dépenses éligibles pour le calcul de l'aide potentielle. Les aides de l’ADEME ne constituent pas un droit à délivrance et n’ont pas de caractère systématique.</t>
  </si>
  <si>
    <t xml:space="preserve">Le volet financier se compose de deux éléments à renseigner : </t>
  </si>
  <si>
    <t>1/ Le budget prévisionnel de l'opération</t>
  </si>
  <si>
    <t>2/ Le plan de financement</t>
  </si>
  <si>
    <t>Pour le dépôt de la demande d'aide sur la plateforme de l'ADEME, vous devrez :</t>
  </si>
  <si>
    <t xml:space="preserve">- recopier chacun des totaux des catégories de dépenses (ex : Equipements/investissements : Terrains) dans l'onglet "Dépenses prévisionnelles" </t>
  </si>
  <si>
    <t xml:space="preserve">- déposer ce fichier complété, dans l'onglet "Ajout de documents" </t>
  </si>
  <si>
    <t>L'Agence de la transition écologique | Agir pour la transition écologique | ADEME</t>
  </si>
  <si>
    <t>TOUS LES THEMES ENERGIE</t>
  </si>
  <si>
    <t>Sommaire des thèmes</t>
  </si>
  <si>
    <r>
      <t xml:space="preserve">En cas de projet comportant une </t>
    </r>
    <r>
      <rPr>
        <b/>
        <sz val="10"/>
        <color theme="1"/>
        <rFont val="Arial"/>
        <family val="2"/>
      </rPr>
      <t>installation de production</t>
    </r>
    <r>
      <rPr>
        <sz val="10"/>
        <color theme="1"/>
        <rFont val="Arial"/>
        <family val="2"/>
      </rPr>
      <t xml:space="preserve"> (biomasse, géothermie ...) </t>
    </r>
    <r>
      <rPr>
        <b/>
        <sz val="10"/>
        <color theme="1"/>
        <rFont val="Arial"/>
        <family val="2"/>
      </rPr>
      <t>et un réseau de chaleur</t>
    </r>
    <r>
      <rPr>
        <sz val="10"/>
        <color theme="1"/>
        <rFont val="Arial"/>
        <family val="2"/>
      </rPr>
      <t>, ne pas oublier de renseigner la partie réseau de chaleur.</t>
    </r>
  </si>
  <si>
    <t>Bois Biomasse énergie</t>
  </si>
  <si>
    <t>Géothermie de surface et PAC associées</t>
  </si>
  <si>
    <t>Géothermie / Opération sur aquifère profond &gt;200m</t>
  </si>
  <si>
    <t>Récupération sur eaux usées et eaux de mer</t>
  </si>
  <si>
    <t>Réseau de chaleur et/ou de froid</t>
  </si>
  <si>
    <t>Solaire</t>
  </si>
  <si>
    <t>Récupération de chaleur</t>
  </si>
  <si>
    <t>1/ BUDGET PREVISIONNEL DE L'OPERATION</t>
  </si>
  <si>
    <r>
      <t xml:space="preserve">Indiquer dans ce tableau ligne par ligne les catégories de dépense rattachées à chacun des postes (Equipement, Personnel, Fonctionnement). Des suggestions sont proposées, vous pouvez les compléter ou les supprimer. Vous pouvez également apporter en texte libre des précisions éventuelles : nom de l'équipement, nature d'emploi/métier impliqué dans le projet, détail de la dépense de fonctionnement, etc... </t>
    </r>
    <r>
      <rPr>
        <b/>
        <sz val="11"/>
        <rFont val="Arial"/>
        <family val="2"/>
      </rPr>
      <t xml:space="preserve">
</t>
    </r>
  </si>
  <si>
    <r>
      <t xml:space="preserve">Les dépenses doivent être présentées :
- </t>
    </r>
    <r>
      <rPr>
        <b/>
        <sz val="11"/>
        <rFont val="Arial"/>
        <family val="2"/>
      </rPr>
      <t xml:space="preserve">en € pour les dépenses de personnel </t>
    </r>
    <r>
      <rPr>
        <sz val="11"/>
        <rFont val="Arial"/>
        <family val="2"/>
      </rPr>
      <t xml:space="preserve">: part des coûts des salaires et charges salariales et patronales (compris éventuels impôts et taxes directement proportionnels aux salaires versés) des personnes intervenant directement dans la réalisation des objectifs de l’opération, proportionnellement à la part de l’activité des personnels mobilisés mesurée en heures ou en jours. 
- en </t>
    </r>
    <r>
      <rPr>
        <b/>
        <sz val="11"/>
        <rFont val="Arial"/>
        <family val="2"/>
      </rPr>
      <t>HTR (Hors taxes récupérables) pour toutes les autres dépenses</t>
    </r>
    <r>
      <rPr>
        <sz val="11"/>
        <rFont val="Arial"/>
        <family val="2"/>
      </rPr>
      <t xml:space="preserve"> : Coûts de l’opération déduction faite de la TVA récupérable auprès du Trésor Public lorsque le partenaire est assujetti à la TVA pour l'opération</t>
    </r>
    <r>
      <rPr>
        <b/>
        <sz val="11"/>
        <rFont val="Arial"/>
        <family val="2"/>
      </rPr>
      <t xml:space="preserve">. </t>
    </r>
    <r>
      <rPr>
        <sz val="11"/>
        <rFont val="Arial"/>
        <family val="2"/>
      </rPr>
      <t xml:space="preserve">En conséquence, la part de TVA non récupérable pour les partenaires non assujettis constitue une dépense éligible. </t>
    </r>
  </si>
  <si>
    <t>Pour cette opération :</t>
  </si>
  <si>
    <t>Etes-vous ?</t>
  </si>
  <si>
    <t>Choisir une valeur</t>
  </si>
  <si>
    <t>THEME : Bois Biomasse énergie</t>
  </si>
  <si>
    <t xml:space="preserve">Poste de dépenses : équipements / Investissements </t>
  </si>
  <si>
    <t xml:space="preserve">Dépenses </t>
  </si>
  <si>
    <t>Acquisition, crédit-bail ou location</t>
  </si>
  <si>
    <t>Si location, 
durée (en mois)</t>
  </si>
  <si>
    <t xml:space="preserve"> Coût  en € HTR</t>
  </si>
  <si>
    <t>TERRAINS</t>
  </si>
  <si>
    <t>Acquisition de terrain</t>
  </si>
  <si>
    <t>Autres dépenses à préciser</t>
  </si>
  <si>
    <t>Catégories de dépenses  à reporter &gt;&gt;</t>
  </si>
  <si>
    <t>Equipements/investissements : Terrains</t>
  </si>
  <si>
    <t>AMENAGEMENT ET CONSTRUCTIONS</t>
  </si>
  <si>
    <t>Bâtiment chaufferie</t>
  </si>
  <si>
    <t>Silo de stockage</t>
  </si>
  <si>
    <t>Aménagement - Voiries Réseaux Divers (VRD)</t>
  </si>
  <si>
    <t>Equipements/investissements : Aménagements et constructions</t>
  </si>
  <si>
    <t>EQUIPEMENTS PROCESS</t>
  </si>
  <si>
    <t>Chaudière biomasse</t>
  </si>
  <si>
    <t>Système de convoyage alimentation combustible</t>
  </si>
  <si>
    <t>Décendrage</t>
  </si>
  <si>
    <t>Fumisterie (carneaux, conduits de cheminée)</t>
  </si>
  <si>
    <t>Condenseur (thermodynamique ou non, précisez)</t>
  </si>
  <si>
    <t>Stockage (préciser le type de stockage)</t>
  </si>
  <si>
    <t>Hydraulique chaufferie (canalisation chaufferie, robinetterie, …)</t>
  </si>
  <si>
    <t>Electricité chaufferie (courant fort)</t>
  </si>
  <si>
    <t>Automatisme, régulation chaufferie (courant faible)</t>
  </si>
  <si>
    <t>Chaudière appoint</t>
  </si>
  <si>
    <t>Fumisterie d'appoint</t>
  </si>
  <si>
    <t>Equipements/investissements : Équipements process</t>
  </si>
  <si>
    <t>INGENIERIE</t>
  </si>
  <si>
    <t>Maîtrise d'œuvre (MOE) - prestation externe</t>
  </si>
  <si>
    <t>Assistance à maîtrise d'ouvrage (AMO)</t>
  </si>
  <si>
    <t>Equipements/investissements : Ingénierie</t>
  </si>
  <si>
    <t>AUTRES DEPENSES</t>
  </si>
  <si>
    <t>Equipements/investissements : Autres</t>
  </si>
  <si>
    <t>Dépenses directes de personnel (salaires chargés non environnés)</t>
  </si>
  <si>
    <t>% ETPT affecté à l'opération 
ou Mois/Homme ; Jour/Homme ; 
Heures/Homme</t>
  </si>
  <si>
    <t>Coût unitaire</t>
  </si>
  <si>
    <t xml:space="preserve"> Coût  en €</t>
  </si>
  <si>
    <t>DEPENSES DIRECTES DE PERSONNEL</t>
  </si>
  <si>
    <t>Personnel titulaire de la fonction publique</t>
  </si>
  <si>
    <t>Personnel hors fonction publique</t>
  </si>
  <si>
    <t>Personnel pour production à immobiliser</t>
  </si>
  <si>
    <t>Maîtrise d'œuvre (MOE) - réalisée en interne</t>
  </si>
  <si>
    <t>Dépenses directes de personnel</t>
  </si>
  <si>
    <t>Au moment de la justification des dépenses, celles-ci peuvent être certifiées par un commissaire aux comptes, comptable public ou expert-comptable indépendant, dans le cas où ce recours est envisagé, merci d’indiquer le coût prévisionnel de cette certification</t>
  </si>
  <si>
    <t>Certification des dépenses</t>
  </si>
  <si>
    <t>Haut de page</t>
  </si>
  <si>
    <t>Géothermie de surface avec PAC associées et PAC aérothermique</t>
  </si>
  <si>
    <t>Equipement de production chauffage, froid et ECS (PAC)</t>
  </si>
  <si>
    <t>Equipement de production d'appoint</t>
  </si>
  <si>
    <t>Equipement de captage géotherm. (forages, sondes, pompes, échangeur...)</t>
  </si>
  <si>
    <t>Autres postes de dépenses en chaufferie</t>
  </si>
  <si>
    <t>Système de gestion et de suivi (GTB)</t>
  </si>
  <si>
    <t>Total : Ingénierie</t>
  </si>
  <si>
    <t>Installation d'appoint non EnR</t>
  </si>
  <si>
    <t>Travaux d'aménagement de la plateforme, avant puits et remise en état du site</t>
  </si>
  <si>
    <t>Forage (yc Montage/démontage machine, produits boue, tests et essais réservoir)</t>
  </si>
  <si>
    <t>Tubage des équipements (fourniture) + vissage</t>
  </si>
  <si>
    <t>Outils de forage</t>
  </si>
  <si>
    <t>Cimentation des tubages et accessoires</t>
  </si>
  <si>
    <t>Opération de déviation des forages</t>
  </si>
  <si>
    <t>Diagraphies</t>
  </si>
  <si>
    <t>Acidification et stimulation du réservoir</t>
  </si>
  <si>
    <t>Tête de puits</t>
  </si>
  <si>
    <t>Surveillance géologique</t>
  </si>
  <si>
    <t>Traitement déchets et évacuation bourbier</t>
  </si>
  <si>
    <t>Echangeurs et équipements</t>
  </si>
  <si>
    <t>Pompe d'exhaure + colonne, yc variateur</t>
  </si>
  <si>
    <t>Pompe d'injection, yc variateur</t>
  </si>
  <si>
    <t>Tube d’injection et équipement anti corrosion</t>
  </si>
  <si>
    <t>Filtration</t>
  </si>
  <si>
    <t>Liaison tête de puits</t>
  </si>
  <si>
    <t>Pompes à chaleur ou thermo-frigo-pompe</t>
  </si>
  <si>
    <t>Electricité (transformateur, contrôle commande,…)</t>
  </si>
  <si>
    <t>Système de gestion et suivi GTC</t>
  </si>
  <si>
    <t>Coûts liés à la mise en place de la télé-relève</t>
  </si>
  <si>
    <t>Etudes, contrôles, dossiers, SPS, etc.</t>
  </si>
  <si>
    <t>Cotisation SAF court terme</t>
  </si>
  <si>
    <t>Assurance tous risques chantier (TRC)</t>
  </si>
  <si>
    <t>Total : Autres dépenses</t>
  </si>
  <si>
    <t>Géothermie / Opération sur eaux usées et eaux de mer</t>
  </si>
  <si>
    <t>Equipement de captage (pompes, échangeur...)</t>
  </si>
  <si>
    <t>Acquisition des tuyaux</t>
  </si>
  <si>
    <t>Voirie, génie civil, tranchée et pose des tuyaux</t>
  </si>
  <si>
    <t>Travaux spécifiques autres que renouvellement</t>
  </si>
  <si>
    <t>Renouvellement de tuyaux non éligibles au Fonds Chaleur (cf volet technique)</t>
  </si>
  <si>
    <t>Renouvellement de tuyaux éligibles au Fonds Chaleur  (cf volet technique)</t>
  </si>
  <si>
    <t>Pompe de circulation primaire réseau</t>
  </si>
  <si>
    <t>Distribution hydraulique (canalisations isolées…)</t>
  </si>
  <si>
    <t>Sous stations</t>
  </si>
  <si>
    <t>Supervision-Télégestion</t>
  </si>
  <si>
    <t>Bureau de contrôle, SPS, OPC</t>
  </si>
  <si>
    <t>Aménagement en chaufferie</t>
  </si>
  <si>
    <t>Equipements TOITURE</t>
  </si>
  <si>
    <t>Capteurs (pose ic, hydraulique primaire)</t>
  </si>
  <si>
    <t>Hydraulique secondaire (champs de capteur vers chaufferie)</t>
  </si>
  <si>
    <t xml:space="preserve">Equipements (vase d'expansion, échangeurs, vannes, pompes, etc…) </t>
  </si>
  <si>
    <t>Stockage</t>
  </si>
  <si>
    <t>Station hydraulique (dont SKID), Module de régulation et de suivi (GTB, GTC…)</t>
  </si>
  <si>
    <t>Installation d'appoint si renouvellement uniquement</t>
  </si>
  <si>
    <t>Equipements SOL</t>
  </si>
  <si>
    <t>Champs solaire (pose ic capteurs, supports, hydraulique)</t>
  </si>
  <si>
    <t>Supports de capteurs</t>
  </si>
  <si>
    <t>Station de transfert (échangeur pompe hydraulique)</t>
  </si>
  <si>
    <t>Ingénierie TOITURE</t>
  </si>
  <si>
    <t>Maîtrise d'œuvre (MOE) liée à l'installation solaire - prestation externe</t>
  </si>
  <si>
    <t>Suivi, maintenance et exploitation (sur 24 mois)</t>
  </si>
  <si>
    <t>Voirie, génie civil, tranchée</t>
  </si>
  <si>
    <t>Système de captage complet : Organes de captage (hotte,…), échangeurs …</t>
  </si>
  <si>
    <t>Système de récupération : Echangeurs …</t>
  </si>
  <si>
    <t>Système de remontée du niveau de température : Pompes à chaleur électrique ou à absorption, ecompression de vapeur, Machines à éjection …</t>
  </si>
  <si>
    <t>Système de stockage : Ballons …</t>
  </si>
  <si>
    <t>Système de comptage : Capteurs, Compteurs …</t>
  </si>
  <si>
    <t>Système de production de froid</t>
  </si>
  <si>
    <t>Transport de chaleur : Tuyauteries, canalisations, régulations …</t>
  </si>
  <si>
    <t>Système de régulation et équipements électriques associés à l'installation de récupération de chaleur</t>
  </si>
  <si>
    <t>Total : Dépenses directes de personnel</t>
  </si>
  <si>
    <t>Total : Certification des dépenses</t>
  </si>
  <si>
    <t xml:space="preserve">2/ PLAN DE FINANCEMENT </t>
  </si>
  <si>
    <t>Le plan de financement a pour objectif d'informer l'ADEME des sources de financement pour votre projet. Ces informations seront utilisées pour identifier notamment les éventuels cumuls d'aides publiques. Il est nécessaire de préciser si à ce stade ces financements sont acquis ou escomptés.</t>
  </si>
  <si>
    <t>Si plusieurs financeurs, merci d'utiliser une ligne par financeur.</t>
  </si>
  <si>
    <t>Financement escompté</t>
  </si>
  <si>
    <t>Financement obtenu</t>
  </si>
  <si>
    <t>TOTAL</t>
  </si>
  <si>
    <t>Type</t>
  </si>
  <si>
    <t>Mode de financement</t>
  </si>
  <si>
    <t>Montant 
(en € HTR)</t>
  </si>
  <si>
    <t>Auto-financement</t>
  </si>
  <si>
    <t>Fonds propres</t>
  </si>
  <si>
    <t>Emprunt</t>
  </si>
  <si>
    <t>Crédit-Bail</t>
  </si>
  <si>
    <t>Autres (précisez)</t>
  </si>
  <si>
    <t>Aides publiques</t>
  </si>
  <si>
    <t>ADEME (à demander)</t>
  </si>
  <si>
    <t>ETAT</t>
  </si>
  <si>
    <t>Région</t>
  </si>
  <si>
    <t>FEDER</t>
  </si>
  <si>
    <t>Aides privées</t>
  </si>
  <si>
    <t>Précisez</t>
  </si>
  <si>
    <t>Conformément à l’article 2.1.1 des règles générales d’attribution des aides par l’ADEME, le bénéficiaire s'engage à communiquer à l'ADEME sans délai toute aide publique qu’il aurait sollicitée ou reçue, solliciterait ou recevrait pour la réalisation de l'opération concernée.</t>
  </si>
  <si>
    <r>
      <t xml:space="preserve">En cas de projet comportant des </t>
    </r>
    <r>
      <rPr>
        <b/>
        <i/>
        <sz val="9"/>
        <color theme="1"/>
        <rFont val="Arial"/>
        <family val="2"/>
      </rPr>
      <t>installations de production</t>
    </r>
    <r>
      <rPr>
        <i/>
        <sz val="9"/>
        <color theme="1"/>
        <rFont val="Arial"/>
        <family val="2"/>
      </rPr>
      <t xml:space="preserve"> </t>
    </r>
    <r>
      <rPr>
        <b/>
        <i/>
        <sz val="9"/>
        <color theme="1"/>
        <rFont val="Arial"/>
        <family val="2"/>
      </rPr>
      <t>d'autres filières</t>
    </r>
    <r>
      <rPr>
        <i/>
        <sz val="9"/>
        <color theme="1"/>
        <rFont val="Arial"/>
        <family val="2"/>
      </rPr>
      <t xml:space="preserve">, ne pas oublier de renseigner la partie concernant ces autres filières </t>
    </r>
    <r>
      <rPr>
        <b/>
        <i/>
        <sz val="9"/>
        <color rgb="FFC00000"/>
        <rFont val="Arial"/>
        <family val="2"/>
      </rPr>
      <t>(lignes masquées possibilité de les afficher)</t>
    </r>
  </si>
  <si>
    <t>Ces tarifs doivent tenir compte des recommandations de l'ADEME concernant le prix d'achat du gaz par le réseau : voir ci-dessous pour 2026</t>
  </si>
  <si>
    <t>Cas des projets de réseau de chaleur (production + distribution) 
bénéficiant d'une aide forfaitaire globale en €/[MWhEnR&amp;R]
(voir Conditions d'Eligibilité et de Financement)</t>
  </si>
  <si>
    <t>R25 aide FC</t>
  </si>
  <si>
    <t>R25 CEE</t>
  </si>
  <si>
    <t>R25 dédié à l'aide FC</t>
  </si>
  <si>
    <t>R25 dédié à la répercussion des CEE, le cas échéant (*)</t>
  </si>
  <si>
    <t>(*)</t>
  </si>
  <si>
    <t>Préciser par qui sont perçus les CEE "raccordement" et le type de répercussion aux abonnés (le cas échéant)</t>
  </si>
  <si>
    <t>%</t>
  </si>
  <si>
    <t xml:space="preserve">xxx </t>
  </si>
  <si>
    <t>€</t>
  </si>
  <si>
    <t>Estimation du gain en €/MWh :</t>
  </si>
  <si>
    <t>€/MWh</t>
  </si>
  <si>
    <t>Ces tarifs doivent tenir compte des recommandations de l'ADEME concernant le prix d'achat du gaz (afin d'estimer le prix complet TTC du chauffage) : voir ci-contre pour 2026</t>
  </si>
  <si>
    <t>NOTICE</t>
  </si>
  <si>
    <t>Situation actuelle du prix complet du chauffage (équivalent P1 + P’1 + P2 + P3+P4 pour un prospect chauffé au gaz)</t>
  </si>
  <si>
    <r>
      <rPr>
        <sz val="9"/>
        <color rgb="FF000000"/>
        <rFont val="Arial"/>
        <family val="2"/>
      </rPr>
      <t xml:space="preserve">Prix vente après opération avec subvention, </t>
    </r>
    <r>
      <rPr>
        <b/>
        <sz val="9"/>
        <color rgb="FF000000"/>
        <rFont val="Arial"/>
        <family val="2"/>
      </rPr>
      <t>sans CEE</t>
    </r>
  </si>
  <si>
    <t>Impact des CEE "raccordement" 
(en €/MWh)</t>
  </si>
  <si>
    <t>Impact des frais de raccordement 
(en €/MWh)</t>
  </si>
  <si>
    <t>Prix vente après opération avec subvention, en tenant compte des CEE et des frais de raccordement</t>
  </si>
  <si>
    <t>Bâtiments existants (MWh/an)</t>
  </si>
  <si>
    <t>Nouveaux raccordements prévus dans le cadre du projet (MWh/an)</t>
  </si>
  <si>
    <t>TOTAL (MWh/an)</t>
  </si>
  <si>
    <t>Tertiaire</t>
  </si>
  <si>
    <t>Résidentiel</t>
  </si>
  <si>
    <t>Tertiaire (*)</t>
  </si>
  <si>
    <t>Consommation avant projet Fonds Chaleur (MWh)</t>
  </si>
  <si>
    <t>Consommation après projet Fonds Chaleur  (MWh)</t>
  </si>
  <si>
    <t>Différence avant projet (%)</t>
  </si>
  <si>
    <t>Consommation estimative 2030  (MWh)</t>
  </si>
  <si>
    <t>Différence avant projet</t>
  </si>
  <si>
    <t>Consommation estimative 2040  (MWh)</t>
  </si>
  <si>
    <t>(*) Pour rappel : pour les bâtiments tertiaires qui vont être raccordés au réseau, la conformité au décret éco-énergie tertiaire nécessite d'atteindre une réduction de concommation d'énergie finale d'au moins 27% en 2040 (par rapport à l'année de référence)</t>
  </si>
  <si>
    <r>
      <rPr>
        <b/>
        <sz val="11"/>
        <color rgb="FF000000"/>
        <rFont val="Calibri"/>
        <scheme val="minor"/>
      </rPr>
      <t>Cas 1,</t>
    </r>
    <r>
      <rPr>
        <sz val="11"/>
        <color rgb="FF000000"/>
        <rFont val="Calibri"/>
        <scheme val="minor"/>
      </rPr>
      <t xml:space="preserve"> montant CEE "raccordement" perçus directement par les abonnés :</t>
    </r>
  </si>
  <si>
    <r>
      <rPr>
        <b/>
        <sz val="11"/>
        <color theme="1"/>
        <rFont val="Calibri"/>
        <family val="2"/>
        <scheme val="minor"/>
      </rPr>
      <t>Cas 2,</t>
    </r>
    <r>
      <rPr>
        <sz val="11"/>
        <color theme="1"/>
        <rFont val="Calibri"/>
        <family val="2"/>
        <scheme val="minor"/>
      </rPr>
      <t xml:space="preserve"> montant des CEE "raccordement" perçus par le porteur des investissements du réseau (ex : opérateur) :</t>
    </r>
  </si>
  <si>
    <r>
      <t xml:space="preserve">Part de ces CEE </t>
    </r>
    <r>
      <rPr>
        <b/>
        <sz val="11"/>
        <color theme="1"/>
        <rFont val="Calibri"/>
        <family val="2"/>
        <scheme val="minor"/>
      </rPr>
      <t>répercutés sur les droits de raccordement</t>
    </r>
  </si>
  <si>
    <r>
      <t xml:space="preserve">Part de ces CEE </t>
    </r>
    <r>
      <rPr>
        <b/>
        <sz val="11"/>
        <color theme="1"/>
        <rFont val="Calibri"/>
        <family val="2"/>
        <scheme val="minor"/>
      </rPr>
      <t>répercutés sur le tarif (via R25 ou autre)</t>
    </r>
  </si>
  <si>
    <t>Tableau 5.1 : Impact de l'aide sur le prix de vente de la chaleur</t>
  </si>
  <si>
    <t>Tableau 5.2. Impact aide sur prix vente pour différents abonnés</t>
  </si>
  <si>
    <t>Tableau 5.3 : Coût estimatif de la chaleur pour l'usager (cas des bailleurs)</t>
  </si>
  <si>
    <r>
      <t xml:space="preserve">R2 moyen 
</t>
    </r>
    <r>
      <rPr>
        <b/>
        <sz val="9"/>
        <color theme="1"/>
        <rFont val="Arial"/>
        <family val="2"/>
      </rPr>
      <t>€</t>
    </r>
    <r>
      <rPr>
        <sz val="9"/>
        <color theme="1"/>
        <rFont val="Arial"/>
        <family val="2"/>
      </rPr>
      <t xml:space="preserve"> </t>
    </r>
    <r>
      <rPr>
        <b/>
        <sz val="9"/>
        <color theme="1"/>
        <rFont val="Arial"/>
        <family val="2"/>
      </rPr>
      <t>TTC/kW</t>
    </r>
  </si>
  <si>
    <t>Durée du contrat d'exploitation</t>
  </si>
  <si>
    <t>à remplir</t>
  </si>
  <si>
    <t>Durée d'amortissement comptable du réseau de distribution (hors production)</t>
  </si>
  <si>
    <t>Valeur résiduelle (ou "nette comptable") en fin de contrat, le cas échéant</t>
  </si>
  <si>
    <t>Prolonger le CEP jusqu'à l'année de fin de contrat d'exploitation</t>
  </si>
  <si>
    <t>R25unitaire dédié à l'aide FC</t>
  </si>
  <si>
    <t>R25unitaire dédié aux CEE (le cas échéant)</t>
  </si>
  <si>
    <t>Ces charges doivent tenir compte des recommandations de l'ADEME concernant le prix de référence du gaz : voir ci-dessous pour 2026</t>
  </si>
  <si>
    <t>Investissements totaux dont production (€)</t>
  </si>
  <si>
    <t>La valeur résiduelle est ajoutée par défaut au cash flow de 2045 (à corriger le cas échéant)</t>
  </si>
  <si>
    <t>IS prévisionnel  (méthode FC)</t>
  </si>
  <si>
    <t>Déficit de financement (année 2026) en € &lt;=&gt; aide maximale autorisée
(la valeur  ci-dessous doit être positive)</t>
  </si>
  <si>
    <t>Investissements totaux du projet d'extension, dont production, en € (+)</t>
  </si>
  <si>
    <t>Sous-total R1 exclusivement lié à l'extension, en € (+)</t>
  </si>
  <si>
    <t>Sous-total R2 exclusivement lié à l'extension, en € (+)</t>
  </si>
  <si>
    <t>Recettes CEE exclusivement liées à l'extension, en € (+)</t>
  </si>
  <si>
    <t>Recettes raccordement exclusivement liées à l'extension, en € (+)</t>
  </si>
  <si>
    <t>Charges combustible exclusivement liées à l'extension, en € (+)</t>
  </si>
  <si>
    <t>Charges petit entretien / divers exclusivement liées à l'extension, en € (+)</t>
  </si>
  <si>
    <t>Charges gros entretien et renouvellement exclusivement liées à l'extension, en € (+)</t>
  </si>
  <si>
    <t>Charges diverses exclusivement liées à l'extension, en € (+)</t>
  </si>
  <si>
    <t>EBE exclusivement lié à l'extension, en € (recettes-charges)</t>
  </si>
  <si>
    <t>Déficit de financement (année 2026) en € &lt;=&gt; aide maximale autorisée
(la valeur ci-dessous doit être positive)</t>
  </si>
  <si>
    <t>Charges d’exploitation annuelle (€ HTR)</t>
  </si>
  <si>
    <t>P1 : coût de la fourniture du ou des combustibles</t>
  </si>
  <si>
    <t>P’1 : coût de l’électricité utilisée mécaniquement pour assurer le fonctionnement des installations primaires</t>
  </si>
  <si>
    <t>P2 : coût des prestations de conduite, de l’entretien, montant des redevances et frais divers</t>
  </si>
  <si>
    <t>P3 : coût gros entretien, renouvellement</t>
  </si>
  <si>
    <t>Tableau 5 : Coûts d'exploitation pour les chaufferies dédiées</t>
  </si>
  <si>
    <t>Volet financier</t>
  </si>
  <si>
    <t>Logements</t>
  </si>
  <si>
    <t>Besoins totaux plafonnés pour le calcul de l'aide (MWh/an)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</si>
</sst>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0.00\ &quot;€&quot;;[Red]\-#,##0.00\ &quot;€&quot;"/>
    <numFmt numFmtId="42" formatCode="_-* #,##0\ &quot;€&quot;_-;\-* #,##0\ &quot;€&quot;_-;_-* &quot;-&quot;\ &quot;€&quot;_-;_-@_-"/>
    <numFmt numFmtId="44" formatCode="_-* #,##0.00\ &quot;€&quot;_-;\-* #,##0.00\ &quot;€&quot;_-;_-* &quot;-&quot;??\ &quot;€&quot;_-;_-@_-"/>
    <numFmt numFmtId="43" formatCode="_-* #,##0.00_-;\-* #,##0.00_-;_-* &quot;-&quot;??_-;_-@_-"/>
    <numFmt numFmtId="164" formatCode="0.0%"/>
    <numFmt numFmtId="165" formatCode="0.0"/>
    <numFmt numFmtId="166" formatCode="0.00&quot; points&quot;"/>
    <numFmt numFmtId="167" formatCode="0&quot; ml d'extension RC&quot;"/>
    <numFmt numFmtId="168" formatCode="0&quot; MWh EnR&amp;R sup. produits&quot;"/>
    <numFmt numFmtId="169" formatCode="_-* #,##0\ &quot;€&quot;_-;\-* #,##0\ &quot;€&quot;_-;_-* &quot;-&quot;??\ &quot;€&quot;_-;_-@_-"/>
    <numFmt numFmtId="170" formatCode="#,##0.00\ &quot;€&quot;"/>
    <numFmt numFmtId="171" formatCode="0.000"/>
  </numFmts>
  <fonts count="136" x14ac:knownFonts="1">
    <font>
      <sz val="11"/>
      <color theme="1"/>
      <name val="Calibri"/>
      <family val="2"/>
      <scheme val="minor"/>
    </font>
    <font>
      <sz val="11"/>
      <color theme="1"/>
      <name val="Century Gothic"/>
      <family val="2"/>
    </font>
    <font>
      <b/>
      <sz val="11"/>
      <color theme="1"/>
      <name val="Century Gothic"/>
      <family val="2"/>
    </font>
    <font>
      <b/>
      <i/>
      <sz val="9"/>
      <color theme="1"/>
      <name val="Calibri"/>
      <family val="2"/>
    </font>
    <font>
      <sz val="9"/>
      <color theme="1"/>
      <name val="Calibri"/>
      <family val="2"/>
    </font>
    <font>
      <vertAlign val="subscript"/>
      <sz val="9"/>
      <color theme="1"/>
      <name val="Calibri"/>
      <family val="2"/>
    </font>
    <font>
      <i/>
      <sz val="9"/>
      <color theme="1"/>
      <name val="Calibri"/>
      <family val="2"/>
    </font>
    <font>
      <sz val="11"/>
      <color theme="1"/>
      <name val="Calibri"/>
      <family val="2"/>
    </font>
    <font>
      <b/>
      <sz val="11"/>
      <color theme="1"/>
      <name val="Calibri"/>
      <family val="2"/>
    </font>
    <font>
      <b/>
      <vertAlign val="subscript"/>
      <sz val="11"/>
      <color theme="1"/>
      <name val="Calibri"/>
      <family val="2"/>
    </font>
    <font>
      <b/>
      <sz val="11"/>
      <color rgb="FFFF0000"/>
      <name val="Century Gothic"/>
      <family val="2"/>
    </font>
    <font>
      <b/>
      <sz val="11"/>
      <color rgb="FFFF0000"/>
      <name val="Calibri"/>
      <family val="2"/>
    </font>
    <font>
      <sz val="11"/>
      <color theme="1"/>
      <name val="Calibri"/>
      <family val="2"/>
      <scheme val="minor"/>
    </font>
    <font>
      <sz val="8"/>
      <color rgb="FF000000"/>
      <name val="Calibri"/>
      <family val="2"/>
    </font>
    <font>
      <i/>
      <sz val="8"/>
      <color theme="1"/>
      <name val="Calibri"/>
      <family val="2"/>
      <scheme val="minor"/>
    </font>
    <font>
      <sz val="8"/>
      <color theme="1"/>
      <name val="Calibri"/>
      <family val="2"/>
      <scheme val="minor"/>
    </font>
    <font>
      <u/>
      <sz val="11"/>
      <color theme="10"/>
      <name val="Calibri"/>
      <family val="2"/>
      <scheme val="minor"/>
    </font>
    <font>
      <b/>
      <i/>
      <sz val="8"/>
      <color theme="1"/>
      <name val="Calibri"/>
      <family val="2"/>
      <scheme val="minor"/>
    </font>
    <font>
      <b/>
      <sz val="8"/>
      <color theme="1"/>
      <name val="Calibri"/>
      <family val="2"/>
      <scheme val="minor"/>
    </font>
    <font>
      <i/>
      <sz val="10"/>
      <color theme="1"/>
      <name val="Calibri"/>
      <family val="2"/>
    </font>
    <font>
      <b/>
      <sz val="8"/>
      <color theme="1"/>
      <name val="Calibri"/>
      <family val="2"/>
    </font>
    <font>
      <b/>
      <i/>
      <sz val="8"/>
      <color theme="1"/>
      <name val="Calibri"/>
      <family val="2"/>
    </font>
    <font>
      <sz val="8"/>
      <color theme="1"/>
      <name val="Calibri"/>
      <family val="2"/>
    </font>
    <font>
      <i/>
      <sz val="8"/>
      <color theme="1"/>
      <name val="Calibri"/>
      <family val="2"/>
    </font>
    <font>
      <b/>
      <u/>
      <sz val="12"/>
      <color theme="1"/>
      <name val="Calibri"/>
      <family val="2"/>
      <scheme val="minor"/>
    </font>
    <font>
      <u/>
      <sz val="9"/>
      <color theme="1"/>
      <name val="Calibri"/>
      <family val="2"/>
    </font>
    <font>
      <sz val="8"/>
      <color theme="1"/>
      <name val="Arial"/>
      <family val="2"/>
    </font>
    <font>
      <sz val="8"/>
      <name val="Arial"/>
      <family val="2"/>
    </font>
    <font>
      <sz val="10"/>
      <name val="Arial"/>
      <family val="2"/>
    </font>
    <font>
      <sz val="12"/>
      <name val="Arial Black"/>
      <family val="2"/>
    </font>
    <font>
      <sz val="9"/>
      <name val="Arial Black"/>
      <family val="2"/>
    </font>
    <font>
      <b/>
      <sz val="8"/>
      <color rgb="FF000000"/>
      <name val="Arial"/>
      <family val="2"/>
    </font>
    <font>
      <sz val="8"/>
      <color rgb="FF000000"/>
      <name val="Arial"/>
      <family val="2"/>
    </font>
    <font>
      <b/>
      <sz val="8"/>
      <color rgb="FF000000"/>
      <name val="Calibri"/>
      <family val="2"/>
    </font>
    <font>
      <b/>
      <sz val="8"/>
      <color rgb="FF0000FF"/>
      <name val="Arial"/>
      <family val="2"/>
    </font>
    <font>
      <sz val="8"/>
      <color rgb="FF0000FF"/>
      <name val="Arial"/>
      <family val="2"/>
    </font>
    <font>
      <i/>
      <sz val="11"/>
      <color theme="1"/>
      <name val="Calibri"/>
      <family val="2"/>
    </font>
    <font>
      <sz val="11"/>
      <color theme="1"/>
      <name val="Times New Roman"/>
      <family val="1"/>
    </font>
    <font>
      <sz val="7"/>
      <color theme="1"/>
      <name val="Times New Roman"/>
      <family val="1"/>
    </font>
    <font>
      <i/>
      <sz val="6"/>
      <color theme="1"/>
      <name val="Calibri"/>
      <family val="2"/>
      <scheme val="minor"/>
    </font>
    <font>
      <b/>
      <i/>
      <sz val="8"/>
      <color rgb="FFFF0000"/>
      <name val="Calibri"/>
      <family val="2"/>
      <scheme val="minor"/>
    </font>
    <font>
      <b/>
      <sz val="11"/>
      <color theme="1"/>
      <name val="Calibri"/>
      <family val="2"/>
      <scheme val="minor"/>
    </font>
    <font>
      <i/>
      <sz val="11"/>
      <color theme="1"/>
      <name val="Calibri"/>
      <family val="2"/>
      <scheme val="minor"/>
    </font>
    <font>
      <i/>
      <sz val="7"/>
      <color theme="1"/>
      <name val="Calibri"/>
      <family val="2"/>
      <scheme val="minor"/>
    </font>
    <font>
      <b/>
      <i/>
      <sz val="7"/>
      <color rgb="FFFF0000"/>
      <name val="Calibri"/>
      <family val="2"/>
      <scheme val="minor"/>
    </font>
    <font>
      <b/>
      <i/>
      <sz val="11"/>
      <color theme="1"/>
      <name val="Calibri"/>
      <family val="2"/>
    </font>
    <font>
      <i/>
      <sz val="11"/>
      <color theme="1"/>
      <name val="Times New Roman"/>
      <family val="1"/>
    </font>
    <font>
      <i/>
      <sz val="8"/>
      <color rgb="FF000000"/>
      <name val="Arial"/>
      <family val="2"/>
    </font>
    <font>
      <b/>
      <i/>
      <sz val="12"/>
      <color rgb="FFFF0000"/>
      <name val="Calibri"/>
      <family val="2"/>
      <scheme val="minor"/>
    </font>
    <font>
      <sz val="11"/>
      <color theme="1"/>
      <name val="Arial"/>
      <family val="2"/>
    </font>
    <font>
      <sz val="10"/>
      <color theme="1"/>
      <name val="Arial"/>
      <family val="2"/>
    </font>
    <font>
      <b/>
      <sz val="10"/>
      <name val="Arial"/>
      <family val="2"/>
    </font>
    <font>
      <b/>
      <sz val="7"/>
      <color rgb="FFFF0000"/>
      <name val="Calibri"/>
      <family val="2"/>
    </font>
    <font>
      <b/>
      <i/>
      <sz val="9.1"/>
      <color rgb="FFFF0000"/>
      <name val="Calibri"/>
      <family val="2"/>
    </font>
    <font>
      <b/>
      <sz val="10"/>
      <color rgb="FFFF0000"/>
      <name val="Arial"/>
      <family val="2"/>
    </font>
    <font>
      <sz val="11"/>
      <color rgb="FFFF0000"/>
      <name val="Calibri"/>
      <family val="2"/>
      <scheme val="minor"/>
    </font>
    <font>
      <i/>
      <sz val="8"/>
      <color theme="1"/>
      <name val="Arial"/>
      <family val="2"/>
    </font>
    <font>
      <b/>
      <sz val="8"/>
      <color theme="1"/>
      <name val="Arial"/>
      <family val="2"/>
    </font>
    <font>
      <b/>
      <sz val="11"/>
      <color theme="1"/>
      <name val="Arial"/>
      <family val="2"/>
    </font>
    <font>
      <b/>
      <sz val="10"/>
      <color theme="1"/>
      <name val="Calibri"/>
      <family val="2"/>
      <scheme val="minor"/>
    </font>
    <font>
      <b/>
      <sz val="12"/>
      <color theme="1"/>
      <name val="Calibri"/>
      <family val="2"/>
      <scheme val="minor"/>
    </font>
    <font>
      <i/>
      <sz val="10"/>
      <color theme="1"/>
      <name val="Arial"/>
      <family val="2"/>
    </font>
    <font>
      <i/>
      <sz val="11"/>
      <color theme="1"/>
      <name val="Arial"/>
      <family val="2"/>
    </font>
    <font>
      <b/>
      <sz val="11"/>
      <color rgb="FFFF0000"/>
      <name val="Calibri"/>
      <family val="2"/>
      <scheme val="minor"/>
    </font>
    <font>
      <b/>
      <sz val="8"/>
      <color rgb="FFC00000"/>
      <name val="Arial"/>
      <family val="2"/>
    </font>
    <font>
      <b/>
      <i/>
      <sz val="10"/>
      <color theme="1"/>
      <name val="Arial"/>
      <family val="2"/>
    </font>
    <font>
      <b/>
      <sz val="26"/>
      <color rgb="FFFF0000"/>
      <name val="Calibri"/>
      <family val="2"/>
    </font>
    <font>
      <b/>
      <sz val="14"/>
      <color rgb="FFFF0000"/>
      <name val="Calibri"/>
      <family val="2"/>
      <scheme val="minor"/>
    </font>
    <font>
      <b/>
      <sz val="9"/>
      <color theme="1"/>
      <name val="Calibri"/>
      <family val="2"/>
      <scheme val="minor"/>
    </font>
    <font>
      <sz val="7"/>
      <color rgb="FF000000"/>
      <name val="Arial"/>
      <family val="2"/>
    </font>
    <font>
      <sz val="8"/>
      <color rgb="FFFF0000"/>
      <name val="Calibri"/>
      <family val="2"/>
      <scheme val="minor"/>
    </font>
    <font>
      <b/>
      <sz val="14"/>
      <color rgb="FFFF0000"/>
      <name val="Arial"/>
      <family val="2"/>
    </font>
    <font>
      <b/>
      <i/>
      <sz val="11"/>
      <color rgb="FFFF0000"/>
      <name val="Arial"/>
      <family val="2"/>
    </font>
    <font>
      <b/>
      <sz val="14"/>
      <color theme="1"/>
      <name val="Calibri"/>
      <family val="2"/>
      <scheme val="minor"/>
    </font>
    <font>
      <b/>
      <sz val="10"/>
      <color theme="1"/>
      <name val="Arial"/>
      <family val="2"/>
    </font>
    <font>
      <b/>
      <sz val="11"/>
      <color rgb="FFFF0000"/>
      <name val="Arial"/>
      <family val="2"/>
    </font>
    <font>
      <b/>
      <u/>
      <sz val="11"/>
      <color theme="1"/>
      <name val="Arial"/>
      <family val="2"/>
    </font>
    <font>
      <b/>
      <sz val="8"/>
      <color rgb="FF000000"/>
      <name val="Calibri"/>
      <family val="2"/>
      <scheme val="minor"/>
    </font>
    <font>
      <i/>
      <sz val="8"/>
      <color rgb="FF000000"/>
      <name val="Calibri"/>
      <family val="2"/>
      <scheme val="minor"/>
    </font>
    <font>
      <sz val="11"/>
      <color rgb="FF000000"/>
      <name val="Calibri"/>
      <family val="2"/>
    </font>
    <font>
      <sz val="11"/>
      <color rgb="FF000000"/>
      <name val="Aptos Narrow"/>
      <family val="2"/>
    </font>
    <font>
      <sz val="11"/>
      <color rgb="FF242424"/>
      <name val="Aptos Narrow"/>
      <family val="2"/>
    </font>
    <font>
      <b/>
      <sz val="13"/>
      <color rgb="FFFF0000"/>
      <name val="Calibri"/>
      <family val="2"/>
      <scheme val="minor"/>
    </font>
    <font>
      <b/>
      <sz val="18"/>
      <color rgb="FFFF0000"/>
      <name val="Calibri"/>
      <family val="2"/>
      <scheme val="minor"/>
    </font>
    <font>
      <b/>
      <sz val="12"/>
      <color rgb="FFFF0000"/>
      <name val="Calibri"/>
      <family val="2"/>
      <scheme val="minor"/>
    </font>
    <font>
      <sz val="9"/>
      <color theme="1"/>
      <name val="Calibri"/>
      <family val="2"/>
      <scheme val="minor"/>
    </font>
    <font>
      <sz val="9"/>
      <color theme="1"/>
      <name val="Arial"/>
      <family val="2"/>
    </font>
    <font>
      <b/>
      <i/>
      <sz val="11"/>
      <color theme="1"/>
      <name val="Arial"/>
      <family val="2"/>
    </font>
    <font>
      <sz val="10"/>
      <color theme="1"/>
      <name val="Calibri"/>
      <family val="2"/>
      <scheme val="minor"/>
    </font>
    <font>
      <sz val="7"/>
      <color theme="1"/>
      <name val="Arial"/>
      <family val="2"/>
    </font>
    <font>
      <sz val="9"/>
      <color rgb="FFFF0000"/>
      <name val="Calibri"/>
      <family val="2"/>
      <scheme val="minor"/>
    </font>
    <font>
      <sz val="8"/>
      <color rgb="FF000000"/>
      <name val="Calibri"/>
      <family val="2"/>
      <scheme val="minor"/>
    </font>
    <font>
      <b/>
      <sz val="16"/>
      <color rgb="FFC00000"/>
      <name val="Arial"/>
      <family val="2"/>
    </font>
    <font>
      <sz val="8"/>
      <color theme="0" tint="-0.499984740745262"/>
      <name val="Arial"/>
      <family val="2"/>
    </font>
    <font>
      <sz val="18"/>
      <color theme="0"/>
      <name val="Arial"/>
      <family val="2"/>
    </font>
    <font>
      <b/>
      <sz val="18"/>
      <color theme="0"/>
      <name val="Arial"/>
      <family val="2"/>
    </font>
    <font>
      <u/>
      <sz val="11"/>
      <color theme="10"/>
      <name val="Arial"/>
      <family val="2"/>
    </font>
    <font>
      <sz val="11"/>
      <color rgb="FFFFFFFF"/>
      <name val="Arial"/>
      <family val="2"/>
    </font>
    <font>
      <sz val="11"/>
      <name val="Arial"/>
      <family val="2"/>
    </font>
    <font>
      <sz val="10"/>
      <color theme="4"/>
      <name val="Arial"/>
      <family val="2"/>
    </font>
    <font>
      <sz val="12"/>
      <color theme="1"/>
      <name val="Arial"/>
      <family val="2"/>
    </font>
    <font>
      <b/>
      <sz val="11"/>
      <name val="Arial"/>
      <family val="2"/>
    </font>
    <font>
      <sz val="6"/>
      <color theme="1"/>
      <name val="Arial"/>
      <family val="2"/>
    </font>
    <font>
      <b/>
      <sz val="6"/>
      <name val="Arial"/>
      <family val="2"/>
    </font>
    <font>
      <sz val="11"/>
      <color rgb="FFFF0000"/>
      <name val="Arial"/>
      <family val="2"/>
    </font>
    <font>
      <b/>
      <sz val="16"/>
      <color theme="0"/>
      <name val="Arial"/>
      <family val="2"/>
    </font>
    <font>
      <b/>
      <sz val="10"/>
      <color theme="0"/>
      <name val="Arial"/>
      <family val="2"/>
    </font>
    <font>
      <sz val="10"/>
      <color theme="0"/>
      <name val="Arial"/>
      <family val="2"/>
    </font>
    <font>
      <b/>
      <sz val="10"/>
      <color rgb="FFC00000"/>
      <name val="Arial"/>
      <family val="2"/>
    </font>
    <font>
      <i/>
      <sz val="10"/>
      <color theme="0" tint="-0.499984740745262"/>
      <name val="Arial"/>
      <family val="2"/>
    </font>
    <font>
      <b/>
      <sz val="11"/>
      <color theme="0"/>
      <name val="Arial"/>
      <family val="2"/>
    </font>
    <font>
      <sz val="3"/>
      <color theme="1"/>
      <name val="Arial"/>
      <family val="2"/>
    </font>
    <font>
      <sz val="11"/>
      <color theme="0"/>
      <name val="Arial"/>
      <family val="2"/>
    </font>
    <font>
      <sz val="9"/>
      <color indexed="81"/>
      <name val="Tahoma"/>
      <family val="2"/>
    </font>
    <font>
      <i/>
      <sz val="9"/>
      <color theme="1"/>
      <name val="Arial"/>
      <family val="2"/>
    </font>
    <font>
      <b/>
      <i/>
      <sz val="9"/>
      <color theme="1"/>
      <name val="Arial"/>
      <family val="2"/>
    </font>
    <font>
      <b/>
      <i/>
      <sz val="9"/>
      <color rgb="FFC00000"/>
      <name val="Arial"/>
      <family val="2"/>
    </font>
    <font>
      <sz val="14"/>
      <color theme="1"/>
      <name val="Calibri"/>
      <family val="2"/>
      <scheme val="minor"/>
    </font>
    <font>
      <sz val="9"/>
      <color rgb="FF000000"/>
      <name val="Arial"/>
      <family val="2"/>
    </font>
    <font>
      <b/>
      <sz val="9"/>
      <color rgb="FF000000"/>
      <name val="Arial"/>
      <family val="2"/>
    </font>
    <font>
      <sz val="10"/>
      <color rgb="FF000000"/>
      <name val="Abadi"/>
      <family val="2"/>
    </font>
    <font>
      <i/>
      <sz val="10"/>
      <color rgb="FF000000"/>
      <name val="Abadi"/>
      <family val="2"/>
    </font>
    <font>
      <b/>
      <i/>
      <sz val="10"/>
      <color rgb="FF000000"/>
      <name val="Abadi"/>
      <family val="2"/>
    </font>
    <font>
      <b/>
      <i/>
      <sz val="10"/>
      <color rgb="FFFF0000"/>
      <name val="Abadi"/>
      <family val="2"/>
    </font>
    <font>
      <sz val="10"/>
      <color rgb="FF000000"/>
      <name val="Calibri"/>
      <family val="2"/>
    </font>
    <font>
      <b/>
      <sz val="10"/>
      <color rgb="FFFF0000"/>
      <name val="Abadi"/>
      <family val="2"/>
    </font>
    <font>
      <b/>
      <i/>
      <sz val="8"/>
      <color rgb="FF000000"/>
      <name val="Abadi"/>
      <family val="2"/>
    </font>
    <font>
      <sz val="11"/>
      <color rgb="FF000000"/>
      <name val="Calibri"/>
      <scheme val="minor"/>
    </font>
    <font>
      <b/>
      <sz val="11"/>
      <color rgb="FF000000"/>
      <name val="Calibri"/>
      <scheme val="minor"/>
    </font>
    <font>
      <b/>
      <sz val="14"/>
      <color theme="1"/>
      <name val="Arial"/>
      <family val="2"/>
    </font>
    <font>
      <b/>
      <sz val="9"/>
      <color theme="1"/>
      <name val="Arial"/>
      <family val="2"/>
    </font>
    <font>
      <sz val="9"/>
      <color theme="4" tint="-0.249977111117893"/>
      <name val="Arial"/>
      <family val="2"/>
    </font>
    <font>
      <i/>
      <sz val="12"/>
      <color rgb="FFC00000"/>
      <name val="Arial"/>
      <family val="2"/>
    </font>
    <font>
      <b/>
      <sz val="10"/>
      <color rgb="FF000000"/>
      <name val="Arial"/>
      <family val="2"/>
    </font>
    <font>
      <i/>
      <u/>
      <sz val="9"/>
      <color theme="1"/>
      <name val="Calibri"/>
      <family val="2"/>
    </font>
    <font>
      <sz val="8"/>
      <color rgb="FFFF0000"/>
      <name val="Calibri"/>
      <family val="2"/>
    </font>
  </fonts>
  <fills count="46">
    <fill>
      <patternFill patternType="none"/>
    </fill>
    <fill>
      <patternFill patternType="gray125"/>
    </fill>
    <fill>
      <patternFill patternType="solid">
        <fgColor rgb="FFBFBFBF"/>
        <bgColor indexed="64"/>
      </patternFill>
    </fill>
    <fill>
      <patternFill patternType="solid">
        <fgColor rgb="FFC0C0C0"/>
        <bgColor indexed="64"/>
      </patternFill>
    </fill>
    <fill>
      <patternFill patternType="solid">
        <fgColor rgb="FF00FF00"/>
        <bgColor indexed="64"/>
      </patternFill>
    </fill>
    <fill>
      <patternFill patternType="solid">
        <fgColor rgb="FFFFFF00"/>
        <bgColor indexed="64"/>
      </patternFill>
    </fill>
    <fill>
      <patternFill patternType="solid">
        <fgColor rgb="FF00CCFF"/>
        <bgColor indexed="64"/>
      </patternFill>
    </fill>
    <fill>
      <patternFill patternType="solid">
        <fgColor theme="6"/>
        <bgColor indexed="64"/>
      </patternFill>
    </fill>
    <fill>
      <patternFill patternType="solid">
        <fgColor theme="8" tint="0.59999389629810485"/>
        <bgColor indexed="64"/>
      </patternFill>
    </fill>
    <fill>
      <patternFill patternType="solid">
        <fgColor theme="0"/>
        <bgColor indexed="64"/>
      </patternFill>
    </fill>
    <fill>
      <patternFill patternType="solid">
        <fgColor theme="8"/>
        <bgColor indexed="64"/>
      </patternFill>
    </fill>
    <fill>
      <patternFill patternType="solid">
        <fgColor theme="5" tint="0.39997558519241921"/>
        <bgColor indexed="64"/>
      </patternFill>
    </fill>
    <fill>
      <patternFill patternType="solid">
        <fgColor theme="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4"/>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C6E0B4"/>
        <bgColor indexed="64"/>
      </patternFill>
    </fill>
    <fill>
      <patternFill patternType="solid">
        <fgColor rgb="FFEEEEEE"/>
        <bgColor indexed="64"/>
      </patternFill>
    </fill>
    <fill>
      <patternFill patternType="solid">
        <fgColor rgb="FFF5F5F5"/>
        <bgColor indexed="64"/>
      </patternFill>
    </fill>
    <fill>
      <patternFill patternType="solid">
        <fgColor theme="5" tint="0.79998168889431442"/>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bgColor indexed="64"/>
      </patternFill>
    </fill>
    <fill>
      <patternFill patternType="solid">
        <fgColor theme="3" tint="-0.249977111117893"/>
        <bgColor theme="4" tint="0.79998168889431442"/>
      </patternFill>
    </fill>
    <fill>
      <patternFill patternType="solid">
        <fgColor theme="3" tint="0.39997558519241921"/>
        <bgColor theme="4" tint="0.79998168889431442"/>
      </patternFill>
    </fill>
    <fill>
      <patternFill patternType="solid">
        <fgColor theme="3" tint="0.59999389629810485"/>
        <bgColor theme="4" tint="0.79998168889431442"/>
      </patternFill>
    </fill>
    <fill>
      <patternFill patternType="solid">
        <fgColor rgb="FFC00000"/>
        <bgColor indexed="64"/>
      </patternFill>
    </fill>
    <fill>
      <patternFill patternType="solid">
        <fgColor theme="0" tint="-0.14999847407452621"/>
        <bgColor theme="4" tint="0.79998168889431442"/>
      </patternFill>
    </fill>
    <fill>
      <patternFill patternType="solid">
        <fgColor theme="0"/>
        <bgColor theme="4" tint="0.79998168889431442"/>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FFFF"/>
        <bgColor indexed="64"/>
      </patternFill>
    </fill>
    <fill>
      <patternFill patternType="solid">
        <fgColor rgb="FFD0CECE"/>
        <bgColor indexed="64"/>
      </patternFill>
    </fill>
  </fills>
  <borders count="13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top/>
      <bottom style="thick">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thick">
        <color indexed="64"/>
      </right>
      <top/>
      <bottom style="thick">
        <color indexed="64"/>
      </bottom>
      <diagonal/>
    </border>
    <border>
      <left style="medium">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right/>
      <top style="medium">
        <color indexed="64"/>
      </top>
      <bottom style="thick">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ck">
        <color indexed="64"/>
      </bottom>
      <diagonal/>
    </border>
    <border>
      <left style="medium">
        <color indexed="64"/>
      </left>
      <right style="thick">
        <color indexed="64"/>
      </right>
      <top/>
      <bottom style="thick">
        <color indexed="64"/>
      </bottom>
      <diagonal/>
    </border>
    <border>
      <left style="medium">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bottom style="medium">
        <color indexed="64"/>
      </bottom>
      <diagonal/>
    </border>
    <border>
      <left style="thick">
        <color indexed="64"/>
      </left>
      <right style="medium">
        <color indexed="64"/>
      </right>
      <top/>
      <bottom style="double">
        <color indexed="64"/>
      </bottom>
      <diagonal/>
    </border>
    <border>
      <left/>
      <right style="thick">
        <color indexed="64"/>
      </right>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rgb="FF000000"/>
      </left>
      <right/>
      <top/>
      <bottom style="medium">
        <color rgb="FF000000"/>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thin">
        <color indexed="64"/>
      </bottom>
      <diagonal/>
    </border>
    <border>
      <left style="thin">
        <color indexed="64"/>
      </left>
      <right style="medium">
        <color indexed="64"/>
      </right>
      <top/>
      <bottom style="medium">
        <color indexed="64"/>
      </bottom>
      <diagonal/>
    </border>
    <border>
      <left style="thin">
        <color rgb="FF000000"/>
      </left>
      <right style="medium">
        <color rgb="FFD8D8D8"/>
      </right>
      <top style="thin">
        <color rgb="FF000000"/>
      </top>
      <bottom/>
      <diagonal/>
    </border>
    <border>
      <left style="medium">
        <color rgb="FFD8D8D8"/>
      </left>
      <right style="medium">
        <color rgb="FFD8D8D8"/>
      </right>
      <top style="thin">
        <color rgb="FF000000"/>
      </top>
      <bottom/>
      <diagonal/>
    </border>
    <border>
      <left style="medium">
        <color rgb="FFD8D8D8"/>
      </left>
      <right style="thin">
        <color rgb="FF000000"/>
      </right>
      <top style="thin">
        <color rgb="FF000000"/>
      </top>
      <bottom/>
      <diagonal/>
    </border>
    <border>
      <left style="thin">
        <color rgb="FF000000"/>
      </left>
      <right style="medium">
        <color rgb="FFD8D8D8"/>
      </right>
      <top/>
      <bottom style="thin">
        <color rgb="FF000000"/>
      </bottom>
      <diagonal/>
    </border>
    <border>
      <left style="medium">
        <color rgb="FFD8D8D8"/>
      </left>
      <right style="medium">
        <color rgb="FFD8D8D8"/>
      </right>
      <top/>
      <bottom style="thin">
        <color rgb="FF000000"/>
      </bottom>
      <diagonal/>
    </border>
    <border>
      <left style="medium">
        <color rgb="FFD8D8D8"/>
      </left>
      <right style="thin">
        <color rgb="FF000000"/>
      </right>
      <top/>
      <bottom style="thin">
        <color rgb="FF000000"/>
      </bottom>
      <diagonal/>
    </border>
    <border>
      <left style="thin">
        <color rgb="FF000000"/>
      </left>
      <right style="medium">
        <color rgb="FFD8D8D8"/>
      </right>
      <top style="thin">
        <color rgb="FF000000"/>
      </top>
      <bottom style="thin">
        <color rgb="FF000000"/>
      </bottom>
      <diagonal/>
    </border>
    <border>
      <left style="medium">
        <color rgb="FFD8D8D8"/>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D8D8D8"/>
      </right>
      <top/>
      <bottom/>
      <diagonal/>
    </border>
    <border>
      <left style="medium">
        <color rgb="FFD8D8D8"/>
      </left>
      <right style="medium">
        <color rgb="FFD8D8D8"/>
      </right>
      <top/>
      <bottom/>
      <diagonal/>
    </border>
    <border>
      <left style="medium">
        <color rgb="FFD8D8D8"/>
      </left>
      <right style="thin">
        <color rgb="FF000000"/>
      </right>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indexed="64"/>
      </left>
      <right/>
      <top/>
      <bottom/>
      <diagonal/>
    </border>
    <border>
      <left/>
      <right style="thin">
        <color theme="0"/>
      </right>
      <top style="thin">
        <color theme="0"/>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hair">
        <color theme="0" tint="-0.499984740745262"/>
      </right>
      <top/>
      <bottom style="hair">
        <color indexed="64"/>
      </bottom>
      <diagonal/>
    </border>
    <border>
      <left/>
      <right/>
      <top/>
      <bottom style="hair">
        <color indexed="64"/>
      </bottom>
      <diagonal/>
    </border>
    <border>
      <left/>
      <right style="hair">
        <color theme="0" tint="-0.499984740745262"/>
      </right>
      <top style="hair">
        <color indexed="64"/>
      </top>
      <bottom style="hair">
        <color indexed="64"/>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hair">
        <color theme="0" tint="-0.499984740745262"/>
      </right>
      <top/>
      <bottom/>
      <diagonal/>
    </border>
    <border>
      <left/>
      <right style="thin">
        <color theme="0"/>
      </right>
      <top/>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diagonalUp="1" diagonalDown="1">
      <left style="hair">
        <color indexed="64"/>
      </left>
      <right style="hair">
        <color indexed="64"/>
      </right>
      <top style="thin">
        <color indexed="64"/>
      </top>
      <bottom style="hair">
        <color indexed="64"/>
      </bottom>
      <diagonal style="hair">
        <color indexed="64"/>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theme="0" tint="-0.499984740745262"/>
      </left>
      <right/>
      <top style="thin">
        <color theme="0" tint="-0.499984740745262"/>
      </top>
      <bottom style="medium">
        <color indexed="64"/>
      </bottom>
      <diagonal/>
    </border>
    <border>
      <left style="medium">
        <color indexed="64"/>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medium">
        <color indexed="64"/>
      </right>
      <top style="thin">
        <color indexed="64"/>
      </top>
      <bottom/>
      <diagonal/>
    </border>
    <border>
      <left style="medium">
        <color rgb="FF000000"/>
      </left>
      <right style="medium">
        <color rgb="FF000000"/>
      </right>
      <top/>
      <bottom style="medium">
        <color rgb="FF000000"/>
      </bottom>
      <diagonal/>
    </border>
  </borders>
  <cellStyleXfs count="7">
    <xf numFmtId="0" fontId="0" fillId="0" borderId="0"/>
    <xf numFmtId="9" fontId="12" fillId="0" borderId="0" applyFont="0" applyFill="0" applyBorder="0" applyAlignment="0" applyProtection="0"/>
    <xf numFmtId="0" fontId="16" fillId="0" borderId="0" applyNumberFormat="0" applyFill="0" applyBorder="0" applyAlignment="0" applyProtection="0"/>
    <xf numFmtId="0" fontId="26" fillId="0" borderId="0"/>
    <xf numFmtId="0" fontId="28" fillId="0" borderId="0"/>
    <xf numFmtId="44" fontId="12" fillId="0" borderId="0" applyFont="0" applyFill="0" applyBorder="0" applyAlignment="0" applyProtection="0"/>
    <xf numFmtId="43" fontId="12" fillId="0" borderId="0" applyFont="0" applyFill="0" applyBorder="0" applyAlignment="0" applyProtection="0"/>
  </cellStyleXfs>
  <cellXfs count="847">
    <xf numFmtId="0" fontId="0" fillId="0" borderId="0" xfId="0"/>
    <xf numFmtId="0" fontId="7" fillId="0" borderId="18" xfId="0" applyFont="1" applyBorder="1" applyAlignment="1">
      <alignment horizontal="left" vertical="center" wrapText="1"/>
    </xf>
    <xf numFmtId="0" fontId="7" fillId="0" borderId="11" xfId="0" applyFont="1" applyBorder="1" applyAlignment="1">
      <alignment horizontal="left" vertical="center" wrapText="1"/>
    </xf>
    <xf numFmtId="0" fontId="7" fillId="0" borderId="19" xfId="0" applyFont="1" applyBorder="1" applyAlignment="1">
      <alignment horizontal="left" vertical="center" wrapText="1"/>
    </xf>
    <xf numFmtId="0" fontId="7" fillId="0" borderId="12"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4"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7" fillId="0" borderId="7" xfId="0" applyFont="1" applyBorder="1" applyAlignment="1">
      <alignment horizontal="left" vertical="center" wrapText="1"/>
    </xf>
    <xf numFmtId="0" fontId="0" fillId="0" borderId="25" xfId="0" applyBorder="1"/>
    <xf numFmtId="0" fontId="7" fillId="0" borderId="4" xfId="0" applyFont="1" applyBorder="1" applyAlignment="1">
      <alignment horizontal="left" vertical="center" wrapText="1"/>
    </xf>
    <xf numFmtId="0" fontId="7" fillId="0" borderId="26" xfId="0" applyFont="1" applyBorder="1" applyAlignment="1">
      <alignment horizontal="left" vertical="center" wrapText="1"/>
    </xf>
    <xf numFmtId="0" fontId="8" fillId="0" borderId="27" xfId="0" applyFont="1" applyBorder="1" applyAlignment="1">
      <alignment horizontal="right" vertical="center" wrapText="1"/>
    </xf>
    <xf numFmtId="0" fontId="0" fillId="0" borderId="32" xfId="0" applyBorder="1"/>
    <xf numFmtId="0" fontId="10" fillId="0" borderId="13" xfId="0" applyFont="1" applyBorder="1" applyAlignment="1">
      <alignment vertical="center" wrapText="1"/>
    </xf>
    <xf numFmtId="0" fontId="1" fillId="0" borderId="14" xfId="0" applyFont="1" applyBorder="1" applyAlignment="1">
      <alignment vertical="center" wrapText="1"/>
    </xf>
    <xf numFmtId="0" fontId="1" fillId="0" borderId="18" xfId="0" applyFont="1" applyBorder="1" applyAlignment="1">
      <alignment vertical="center" wrapText="1"/>
    </xf>
    <xf numFmtId="0" fontId="1" fillId="0" borderId="19" xfId="0" applyFont="1" applyBorder="1" applyAlignment="1">
      <alignment vertical="center" wrapText="1"/>
    </xf>
    <xf numFmtId="0" fontId="1" fillId="0" borderId="34" xfId="0" applyFont="1" applyBorder="1" applyAlignment="1">
      <alignment vertical="center" wrapText="1"/>
    </xf>
    <xf numFmtId="0" fontId="1" fillId="0" borderId="35" xfId="0" applyFont="1" applyBorder="1" applyAlignment="1">
      <alignment vertical="center" wrapText="1"/>
    </xf>
    <xf numFmtId="0" fontId="2" fillId="0" borderId="20" xfId="0" applyFont="1" applyBorder="1" applyAlignment="1">
      <alignment vertical="center" wrapText="1"/>
    </xf>
    <xf numFmtId="0" fontId="1" fillId="0" borderId="17" xfId="0" applyFont="1" applyBorder="1" applyAlignment="1">
      <alignment vertical="center" wrapText="1"/>
    </xf>
    <xf numFmtId="0" fontId="11" fillId="0" borderId="13" xfId="0" applyFont="1" applyBorder="1" applyAlignment="1">
      <alignment horizontal="left" vertical="center" wrapText="1"/>
    </xf>
    <xf numFmtId="0" fontId="7" fillId="0" borderId="20" xfId="0" applyFont="1" applyBorder="1" applyAlignment="1">
      <alignment horizontal="left" vertical="center" wrapText="1"/>
    </xf>
    <xf numFmtId="0" fontId="7" fillId="0" borderId="1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8" xfId="0" applyFont="1" applyBorder="1" applyAlignment="1">
      <alignment horizontal="left" vertical="center" wrapText="1" indent="3"/>
    </xf>
    <xf numFmtId="0" fontId="8" fillId="0" borderId="15" xfId="0" applyFont="1" applyBorder="1" applyAlignment="1">
      <alignment horizontal="left" vertical="center" wrapText="1"/>
    </xf>
    <xf numFmtId="0" fontId="15" fillId="0" borderId="0" xfId="0" applyFont="1"/>
    <xf numFmtId="0" fontId="4" fillId="0" borderId="1" xfId="0" applyFont="1" applyBorder="1" applyAlignment="1">
      <alignment horizontal="justify" vertical="center" wrapText="1"/>
    </xf>
    <xf numFmtId="0" fontId="4" fillId="11" borderId="1" xfId="0" applyFont="1" applyFill="1" applyBorder="1" applyAlignment="1">
      <alignment horizontal="justify" vertical="center" wrapText="1"/>
    </xf>
    <xf numFmtId="0" fontId="0" fillId="11" borderId="0" xfId="0" applyFill="1"/>
    <xf numFmtId="0" fontId="4" fillId="12" borderId="1" xfId="0" applyFont="1" applyFill="1" applyBorder="1" applyAlignment="1">
      <alignment horizontal="justify" vertical="center" wrapText="1"/>
    </xf>
    <xf numFmtId="0" fontId="0" fillId="12" borderId="0" xfId="0" applyFill="1"/>
    <xf numFmtId="0" fontId="15" fillId="9" borderId="45" xfId="0" applyFont="1" applyFill="1" applyBorder="1"/>
    <xf numFmtId="0" fontId="15" fillId="9" borderId="51" xfId="0" applyFont="1" applyFill="1" applyBorder="1"/>
    <xf numFmtId="0" fontId="18" fillId="9" borderId="47" xfId="0" applyFont="1" applyFill="1" applyBorder="1" applyAlignment="1">
      <alignment horizontal="left"/>
    </xf>
    <xf numFmtId="1" fontId="15" fillId="9" borderId="38" xfId="0" applyNumberFormat="1" applyFont="1" applyFill="1" applyBorder="1" applyAlignment="1">
      <alignment horizontal="center"/>
    </xf>
    <xf numFmtId="1" fontId="15" fillId="9" borderId="24" xfId="0" applyNumberFormat="1" applyFont="1" applyFill="1" applyBorder="1" applyAlignment="1">
      <alignment horizontal="center"/>
    </xf>
    <xf numFmtId="0" fontId="15" fillId="9" borderId="48" xfId="0" applyFont="1" applyFill="1" applyBorder="1" applyAlignment="1">
      <alignment horizontal="left"/>
    </xf>
    <xf numFmtId="1" fontId="15" fillId="9" borderId="1" xfId="0" applyNumberFormat="1" applyFont="1" applyFill="1" applyBorder="1" applyAlignment="1">
      <alignment horizontal="center"/>
    </xf>
    <xf numFmtId="1" fontId="15" fillId="9" borderId="25" xfId="0" applyNumberFormat="1" applyFont="1" applyFill="1" applyBorder="1" applyAlignment="1">
      <alignment horizontal="center"/>
    </xf>
    <xf numFmtId="9" fontId="15" fillId="9" borderId="1" xfId="1" applyFont="1" applyFill="1" applyBorder="1" applyAlignment="1">
      <alignment horizontal="center"/>
    </xf>
    <xf numFmtId="165" fontId="15" fillId="9" borderId="1" xfId="0" applyNumberFormat="1" applyFont="1" applyFill="1" applyBorder="1" applyAlignment="1">
      <alignment horizontal="center"/>
    </xf>
    <xf numFmtId="165" fontId="15" fillId="9" borderId="25" xfId="0" applyNumberFormat="1" applyFont="1" applyFill="1" applyBorder="1" applyAlignment="1">
      <alignment horizontal="center"/>
    </xf>
    <xf numFmtId="1" fontId="18" fillId="9" borderId="38" xfId="0" applyNumberFormat="1" applyFont="1" applyFill="1" applyBorder="1" applyAlignment="1">
      <alignment horizontal="center" vertical="center"/>
    </xf>
    <xf numFmtId="1" fontId="18" fillId="9" borderId="39" xfId="0" applyNumberFormat="1" applyFont="1" applyFill="1" applyBorder="1" applyAlignment="1">
      <alignment horizontal="center" vertical="center"/>
    </xf>
    <xf numFmtId="1" fontId="14" fillId="9" borderId="24" xfId="0" applyNumberFormat="1" applyFont="1" applyFill="1" applyBorder="1" applyAlignment="1">
      <alignment horizontal="center" vertical="center"/>
    </xf>
    <xf numFmtId="0" fontId="18" fillId="9" borderId="48" xfId="0" applyFont="1" applyFill="1" applyBorder="1" applyAlignment="1">
      <alignment horizontal="left" wrapText="1"/>
    </xf>
    <xf numFmtId="1" fontId="18" fillId="9" borderId="1" xfId="0" applyNumberFormat="1" applyFont="1" applyFill="1" applyBorder="1" applyAlignment="1">
      <alignment horizontal="center" vertical="center"/>
    </xf>
    <xf numFmtId="1" fontId="14" fillId="9" borderId="25" xfId="0" applyNumberFormat="1" applyFont="1" applyFill="1" applyBorder="1" applyAlignment="1">
      <alignment horizontal="center" vertical="center"/>
    </xf>
    <xf numFmtId="1" fontId="18" fillId="9" borderId="36" xfId="0" applyNumberFormat="1" applyFont="1" applyFill="1" applyBorder="1" applyAlignment="1">
      <alignment horizontal="center" vertical="center"/>
    </xf>
    <xf numFmtId="165" fontId="18" fillId="9" borderId="42" xfId="0" applyNumberFormat="1" applyFont="1" applyFill="1" applyBorder="1" applyAlignment="1">
      <alignment horizontal="center" vertical="center"/>
    </xf>
    <xf numFmtId="0" fontId="14" fillId="9" borderId="49" xfId="0" applyFont="1" applyFill="1" applyBorder="1" applyAlignment="1">
      <alignment vertical="center" wrapText="1"/>
    </xf>
    <xf numFmtId="1" fontId="14" fillId="9" borderId="41" xfId="0" applyNumberFormat="1" applyFont="1" applyFill="1" applyBorder="1" applyAlignment="1">
      <alignment horizontal="center" vertical="center"/>
    </xf>
    <xf numFmtId="1" fontId="14" fillId="9" borderId="32" xfId="0" applyNumberFormat="1" applyFont="1" applyFill="1" applyBorder="1" applyAlignment="1">
      <alignment horizontal="center" vertical="center"/>
    </xf>
    <xf numFmtId="1" fontId="18" fillId="9" borderId="1" xfId="0" applyNumberFormat="1" applyFont="1" applyFill="1" applyBorder="1" applyAlignment="1">
      <alignment horizontal="center"/>
    </xf>
    <xf numFmtId="9" fontId="18" fillId="9" borderId="1" xfId="1" applyFont="1" applyFill="1" applyBorder="1" applyAlignment="1">
      <alignment horizontal="center"/>
    </xf>
    <xf numFmtId="1" fontId="14" fillId="9" borderId="1" xfId="0" applyNumberFormat="1" applyFont="1" applyFill="1" applyBorder="1" applyAlignment="1">
      <alignment horizontal="center" vertical="center"/>
    </xf>
    <xf numFmtId="0" fontId="18" fillId="9" borderId="48" xfId="0" applyFont="1" applyFill="1" applyBorder="1" applyAlignment="1">
      <alignment horizontal="left" vertical="center" wrapText="1"/>
    </xf>
    <xf numFmtId="2" fontId="18" fillId="9" borderId="1" xfId="0" applyNumberFormat="1" applyFont="1" applyFill="1" applyBorder="1" applyAlignment="1">
      <alignment horizontal="center" vertical="center"/>
    </xf>
    <xf numFmtId="2" fontId="14" fillId="9" borderId="25" xfId="0" applyNumberFormat="1" applyFont="1" applyFill="1" applyBorder="1" applyAlignment="1">
      <alignment horizontal="center" vertical="center"/>
    </xf>
    <xf numFmtId="2" fontId="18" fillId="9" borderId="43" xfId="0" applyNumberFormat="1" applyFont="1" applyFill="1" applyBorder="1" applyAlignment="1">
      <alignment horizontal="center" vertical="center"/>
    </xf>
    <xf numFmtId="2" fontId="14" fillId="9" borderId="44" xfId="0" applyNumberFormat="1" applyFont="1" applyFill="1" applyBorder="1" applyAlignment="1">
      <alignment horizontal="center" vertical="center"/>
    </xf>
    <xf numFmtId="0" fontId="7" fillId="4" borderId="1" xfId="0" applyFont="1" applyFill="1" applyBorder="1" applyAlignment="1">
      <alignment horizontal="left" vertical="center"/>
    </xf>
    <xf numFmtId="0" fontId="7" fillId="5" borderId="1" xfId="0" applyFont="1" applyFill="1" applyBorder="1" applyAlignment="1">
      <alignment horizontal="left" vertical="center"/>
    </xf>
    <xf numFmtId="0" fontId="7" fillId="6" borderId="1" xfId="0" applyFont="1" applyFill="1" applyBorder="1" applyAlignment="1">
      <alignment horizontal="left" vertical="center"/>
    </xf>
    <xf numFmtId="0" fontId="19" fillId="0" borderId="1" xfId="0" applyFont="1" applyBorder="1" applyAlignment="1">
      <alignment horizontal="center" vertical="center"/>
    </xf>
    <xf numFmtId="3" fontId="19"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0" fontId="20" fillId="3" borderId="1"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0" fillId="3" borderId="1" xfId="0" applyFont="1" applyFill="1" applyBorder="1" applyAlignment="1">
      <alignment vertical="center" wrapText="1"/>
    </xf>
    <xf numFmtId="0" fontId="20" fillId="8" borderId="1" xfId="0" applyFont="1" applyFill="1" applyBorder="1" applyAlignment="1">
      <alignment vertical="center" wrapText="1"/>
    </xf>
    <xf numFmtId="0" fontId="20" fillId="7" borderId="1" xfId="0" applyFont="1" applyFill="1" applyBorder="1" applyAlignment="1">
      <alignment vertical="center" wrapText="1"/>
    </xf>
    <xf numFmtId="3" fontId="22" fillId="0" borderId="1" xfId="0" applyNumberFormat="1" applyFont="1" applyBorder="1" applyAlignment="1">
      <alignment horizontal="center" vertical="center" wrapText="1"/>
    </xf>
    <xf numFmtId="0" fontId="24" fillId="0" borderId="0" xfId="0" applyFont="1"/>
    <xf numFmtId="0" fontId="17" fillId="13" borderId="1" xfId="0" applyFont="1" applyFill="1" applyBorder="1" applyAlignment="1">
      <alignment horizontal="center" vertical="center" wrapText="1"/>
    </xf>
    <xf numFmtId="0" fontId="27" fillId="0" borderId="0" xfId="3" applyFont="1"/>
    <xf numFmtId="0" fontId="28" fillId="0" borderId="0" xfId="3" applyFont="1"/>
    <xf numFmtId="0" fontId="26" fillId="0" borderId="0" xfId="3"/>
    <xf numFmtId="0" fontId="29" fillId="7" borderId="0" xfId="3" applyFont="1" applyFill="1" applyAlignment="1">
      <alignment horizontal="center" vertical="center" wrapText="1"/>
    </xf>
    <xf numFmtId="0" fontId="30" fillId="0" borderId="0" xfId="3" applyFont="1" applyAlignment="1">
      <alignment horizontal="right" vertical="center" wrapText="1"/>
    </xf>
    <xf numFmtId="0" fontId="16" fillId="0" borderId="1" xfId="2" applyBorder="1" applyAlignment="1">
      <alignment horizontal="left" vertical="center"/>
    </xf>
    <xf numFmtId="0" fontId="18" fillId="9" borderId="1" xfId="0" applyFont="1" applyFill="1" applyBorder="1" applyAlignment="1">
      <alignment horizontal="left" wrapText="1"/>
    </xf>
    <xf numFmtId="0" fontId="15" fillId="9" borderId="1" xfId="0" applyFont="1" applyFill="1" applyBorder="1" applyAlignment="1">
      <alignment horizontal="left" wrapText="1"/>
    </xf>
    <xf numFmtId="0" fontId="18" fillId="9" borderId="1" xfId="0" applyFont="1" applyFill="1" applyBorder="1" applyAlignment="1">
      <alignment horizontal="left" vertical="center" wrapText="1"/>
    </xf>
    <xf numFmtId="0" fontId="18" fillId="9" borderId="1" xfId="0" applyFont="1" applyFill="1" applyBorder="1" applyAlignment="1">
      <alignment horizontal="left" vertical="center"/>
    </xf>
    <xf numFmtId="0" fontId="7" fillId="14" borderId="1" xfId="0" applyFont="1" applyFill="1" applyBorder="1" applyAlignment="1">
      <alignment horizontal="left" vertical="center"/>
    </xf>
    <xf numFmtId="0" fontId="0" fillId="0" borderId="1" xfId="0" applyBorder="1" applyAlignment="1">
      <alignment horizontal="center"/>
    </xf>
    <xf numFmtId="0" fontId="0" fillId="0" borderId="0" xfId="0" applyAlignment="1">
      <alignment horizontal="left" wrapText="1"/>
    </xf>
    <xf numFmtId="0" fontId="14" fillId="9" borderId="1" xfId="0" applyFont="1" applyFill="1" applyBorder="1" applyAlignment="1">
      <alignment horizontal="left" vertical="center"/>
    </xf>
    <xf numFmtId="0" fontId="14" fillId="9" borderId="1" xfId="0" applyFont="1" applyFill="1" applyBorder="1" applyAlignment="1">
      <alignment horizontal="left" vertical="center" wrapText="1"/>
    </xf>
    <xf numFmtId="0" fontId="13" fillId="0" borderId="1" xfId="0" applyFont="1" applyBorder="1" applyAlignment="1">
      <alignment horizontal="left" vertical="center" wrapText="1"/>
    </xf>
    <xf numFmtId="0" fontId="33" fillId="0" borderId="1" xfId="0" applyFont="1" applyBorder="1" applyAlignment="1">
      <alignment horizontal="left" vertical="center" wrapText="1"/>
    </xf>
    <xf numFmtId="0" fontId="35" fillId="0" borderId="1" xfId="0" applyFont="1" applyBorder="1" applyAlignment="1">
      <alignment horizontal="left" vertical="center" wrapText="1"/>
    </xf>
    <xf numFmtId="0" fontId="34" fillId="0" borderId="1" xfId="0" applyFont="1" applyBorder="1" applyAlignment="1">
      <alignment horizontal="left" vertical="center" wrapText="1"/>
    </xf>
    <xf numFmtId="0" fontId="0" fillId="0" borderId="1" xfId="0" applyBorder="1" applyAlignment="1">
      <alignment horizontal="left" wrapText="1"/>
    </xf>
    <xf numFmtId="0" fontId="25" fillId="0" borderId="1" xfId="0" applyFont="1" applyBorder="1" applyAlignment="1">
      <alignment horizontal="left" vertical="center" wrapText="1"/>
    </xf>
    <xf numFmtId="0" fontId="18" fillId="9" borderId="47" xfId="0" applyFont="1" applyFill="1" applyBorder="1" applyAlignment="1">
      <alignment horizontal="left" vertical="center" wrapText="1"/>
    </xf>
    <xf numFmtId="0" fontId="17" fillId="15" borderId="52" xfId="0" applyFont="1" applyFill="1" applyBorder="1" applyAlignment="1">
      <alignment horizontal="center" vertical="center" wrapText="1"/>
    </xf>
    <xf numFmtId="0" fontId="17" fillId="15" borderId="53" xfId="0" applyFont="1" applyFill="1" applyBorder="1" applyAlignment="1">
      <alignment horizontal="center" vertical="center" wrapText="1"/>
    </xf>
    <xf numFmtId="1" fontId="14" fillId="9" borderId="25" xfId="0" applyNumberFormat="1" applyFont="1" applyFill="1" applyBorder="1" applyAlignment="1">
      <alignment horizontal="center" vertical="center" wrapText="1"/>
    </xf>
    <xf numFmtId="167" fontId="14" fillId="9" borderId="25" xfId="0" applyNumberFormat="1" applyFont="1" applyFill="1" applyBorder="1" applyAlignment="1">
      <alignment horizontal="center" vertical="center"/>
    </xf>
    <xf numFmtId="164" fontId="18" fillId="9" borderId="36" xfId="1" applyNumberFormat="1" applyFont="1" applyFill="1" applyBorder="1" applyAlignment="1">
      <alignment horizontal="center" vertical="center"/>
    </xf>
    <xf numFmtId="164" fontId="18" fillId="9" borderId="42" xfId="1" applyNumberFormat="1" applyFont="1" applyFill="1" applyBorder="1" applyAlignment="1">
      <alignment horizontal="center" vertical="center"/>
    </xf>
    <xf numFmtId="164" fontId="18" fillId="9" borderId="25" xfId="1" applyNumberFormat="1" applyFont="1" applyFill="1" applyBorder="1" applyAlignment="1">
      <alignment horizontal="center" vertical="center"/>
    </xf>
    <xf numFmtId="0" fontId="0" fillId="0" borderId="1" xfId="0" applyBorder="1"/>
    <xf numFmtId="0" fontId="42" fillId="0" borderId="1" xfId="0" applyFont="1" applyBorder="1" applyAlignment="1">
      <alignment wrapText="1"/>
    </xf>
    <xf numFmtId="0" fontId="42" fillId="0" borderId="1" xfId="0" applyFont="1" applyBorder="1"/>
    <xf numFmtId="0" fontId="0" fillId="15" borderId="1" xfId="0" applyFill="1" applyBorder="1"/>
    <xf numFmtId="0" fontId="0" fillId="15" borderId="1" xfId="0" applyFill="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0" fontId="41" fillId="0" borderId="1" xfId="0" applyFont="1" applyBorder="1"/>
    <xf numFmtId="0" fontId="0" fillId="15" borderId="1" xfId="0" applyFill="1" applyBorder="1" applyAlignment="1">
      <alignment horizontal="center" vertical="center"/>
    </xf>
    <xf numFmtId="168" fontId="43" fillId="9" borderId="25" xfId="0" applyNumberFormat="1" applyFont="1" applyFill="1" applyBorder="1" applyAlignment="1">
      <alignment horizontal="center" vertical="center"/>
    </xf>
    <xf numFmtId="1" fontId="43" fillId="9" borderId="41" xfId="0" applyNumberFormat="1" applyFont="1" applyFill="1" applyBorder="1" applyAlignment="1">
      <alignment horizontal="center" vertical="center" wrapText="1"/>
    </xf>
    <xf numFmtId="0" fontId="14" fillId="9" borderId="37" xfId="0" applyFont="1" applyFill="1" applyBorder="1" applyAlignment="1">
      <alignment horizontal="left" wrapText="1"/>
    </xf>
    <xf numFmtId="0" fontId="18" fillId="9" borderId="58" xfId="0" applyFont="1" applyFill="1" applyBorder="1" applyAlignment="1">
      <alignment horizontal="left" vertical="center" wrapText="1"/>
    </xf>
    <xf numFmtId="0" fontId="18" fillId="9" borderId="54" xfId="0" applyFont="1" applyFill="1" applyBorder="1" applyAlignment="1">
      <alignment horizontal="left" vertical="center"/>
    </xf>
    <xf numFmtId="0" fontId="14" fillId="9" borderId="54" xfId="0" applyFont="1" applyFill="1" applyBorder="1" applyAlignment="1">
      <alignment horizontal="left" vertical="center" indent="1"/>
    </xf>
    <xf numFmtId="0" fontId="18" fillId="9" borderId="54" xfId="0" applyFont="1" applyFill="1" applyBorder="1" applyAlignment="1">
      <alignment horizontal="left" vertical="center" wrapText="1"/>
    </xf>
    <xf numFmtId="0" fontId="18" fillId="9" borderId="58" xfId="0" applyFont="1" applyFill="1" applyBorder="1" applyAlignment="1">
      <alignment horizontal="left" vertical="center"/>
    </xf>
    <xf numFmtId="0" fontId="14" fillId="9" borderId="40" xfId="0" applyFont="1" applyFill="1" applyBorder="1" applyAlignment="1">
      <alignment vertical="center" wrapText="1"/>
    </xf>
    <xf numFmtId="0" fontId="43" fillId="9" borderId="52" xfId="0" applyFont="1" applyFill="1" applyBorder="1" applyAlignment="1">
      <alignment wrapText="1"/>
    </xf>
    <xf numFmtId="0" fontId="41" fillId="16" borderId="0" xfId="0" applyFont="1" applyFill="1" applyAlignment="1">
      <alignment wrapText="1"/>
    </xf>
    <xf numFmtId="0" fontId="0" fillId="0" borderId="0" xfId="0" applyAlignment="1">
      <alignment wrapText="1"/>
    </xf>
    <xf numFmtId="0" fontId="8" fillId="13" borderId="66" xfId="0" applyFont="1" applyFill="1" applyBorder="1" applyAlignment="1">
      <alignment horizontal="center" vertical="center" wrapText="1"/>
    </xf>
    <xf numFmtId="0" fontId="8" fillId="13" borderId="67" xfId="0" applyFont="1" applyFill="1" applyBorder="1" applyAlignment="1">
      <alignment vertical="center"/>
    </xf>
    <xf numFmtId="0" fontId="8" fillId="13" borderId="68" xfId="0" applyFont="1" applyFill="1" applyBorder="1" applyAlignment="1">
      <alignment vertical="center"/>
    </xf>
    <xf numFmtId="0" fontId="0" fillId="9" borderId="0" xfId="0" applyFill="1" applyAlignment="1">
      <alignment horizontal="center"/>
    </xf>
    <xf numFmtId="0" fontId="8" fillId="13" borderId="37" xfId="0" applyFont="1" applyFill="1" applyBorder="1" applyAlignment="1">
      <alignment horizontal="left" vertical="center" wrapText="1"/>
    </xf>
    <xf numFmtId="0" fontId="8" fillId="9" borderId="38" xfId="0" applyFont="1" applyFill="1" applyBorder="1" applyAlignment="1">
      <alignment vertical="center"/>
    </xf>
    <xf numFmtId="0" fontId="0" fillId="9" borderId="38" xfId="0" applyFill="1" applyBorder="1"/>
    <xf numFmtId="0" fontId="0" fillId="9" borderId="24" xfId="0" applyFill="1" applyBorder="1"/>
    <xf numFmtId="0" fontId="0" fillId="9" borderId="0" xfId="0" applyFill="1"/>
    <xf numFmtId="0" fontId="36" fillId="9" borderId="54" xfId="0" applyFont="1" applyFill="1" applyBorder="1" applyAlignment="1">
      <alignment horizontal="left" vertical="center" wrapText="1"/>
    </xf>
    <xf numFmtId="0" fontId="8" fillId="9" borderId="1" xfId="0" applyFont="1" applyFill="1" applyBorder="1" applyAlignment="1">
      <alignment vertical="center"/>
    </xf>
    <xf numFmtId="0" fontId="0" fillId="9" borderId="1" xfId="0" applyFill="1" applyBorder="1"/>
    <xf numFmtId="0" fontId="0" fillId="9" borderId="25" xfId="0" applyFill="1" applyBorder="1"/>
    <xf numFmtId="0" fontId="36" fillId="13" borderId="54" xfId="0" applyFont="1" applyFill="1" applyBorder="1" applyAlignment="1">
      <alignment horizontal="left" vertical="center" wrapText="1"/>
    </xf>
    <xf numFmtId="0" fontId="36" fillId="9" borderId="58" xfId="0" applyFont="1" applyFill="1" applyBorder="1" applyAlignment="1">
      <alignment horizontal="left" vertical="center" wrapText="1"/>
    </xf>
    <xf numFmtId="0" fontId="0" fillId="9" borderId="43" xfId="0" applyFill="1" applyBorder="1"/>
    <xf numFmtId="0" fontId="0" fillId="9" borderId="44" xfId="0" applyFill="1" applyBorder="1"/>
    <xf numFmtId="0" fontId="45" fillId="13" borderId="66" xfId="0" applyFont="1" applyFill="1" applyBorder="1" applyAlignment="1">
      <alignment horizontal="left" vertical="center" wrapText="1"/>
    </xf>
    <xf numFmtId="0" fontId="0" fillId="13" borderId="67" xfId="0" applyFill="1" applyBorder="1"/>
    <xf numFmtId="0" fontId="7" fillId="13" borderId="37" xfId="0" applyFont="1" applyFill="1" applyBorder="1" applyAlignment="1">
      <alignment horizontal="left" vertical="center" wrapText="1"/>
    </xf>
    <xf numFmtId="0" fontId="36" fillId="16" borderId="54" xfId="0" applyFont="1" applyFill="1" applyBorder="1" applyAlignment="1">
      <alignment horizontal="left" vertical="center" wrapText="1"/>
    </xf>
    <xf numFmtId="0" fontId="37" fillId="9" borderId="54" xfId="0" applyFont="1" applyFill="1" applyBorder="1" applyAlignment="1">
      <alignment horizontal="left" vertical="center" wrapText="1"/>
    </xf>
    <xf numFmtId="0" fontId="46" fillId="16" borderId="54" xfId="0" applyFont="1" applyFill="1" applyBorder="1" applyAlignment="1">
      <alignment horizontal="left" vertical="center" wrapText="1"/>
    </xf>
    <xf numFmtId="0" fontId="0" fillId="16" borderId="1" xfId="0" applyFill="1" applyBorder="1"/>
    <xf numFmtId="0" fontId="37" fillId="9" borderId="69" xfId="0" applyFont="1" applyFill="1" applyBorder="1" applyAlignment="1">
      <alignment horizontal="left" vertical="center" wrapText="1"/>
    </xf>
    <xf numFmtId="0" fontId="0" fillId="9" borderId="57" xfId="0" applyFill="1" applyBorder="1"/>
    <xf numFmtId="0" fontId="0" fillId="9" borderId="70" xfId="0" applyFill="1" applyBorder="1"/>
    <xf numFmtId="0" fontId="37" fillId="9" borderId="54" xfId="0" quotePrefix="1" applyFont="1" applyFill="1" applyBorder="1" applyAlignment="1">
      <alignment horizontal="left" vertical="center" wrapText="1"/>
    </xf>
    <xf numFmtId="0" fontId="0" fillId="16" borderId="25" xfId="0" applyFill="1" applyBorder="1"/>
    <xf numFmtId="0" fontId="37" fillId="9" borderId="58" xfId="0" applyFont="1" applyFill="1" applyBorder="1" applyAlignment="1">
      <alignment horizontal="left" vertical="center" wrapText="1"/>
    </xf>
    <xf numFmtId="0" fontId="8" fillId="9" borderId="71" xfId="0" applyFont="1" applyFill="1" applyBorder="1" applyAlignment="1">
      <alignment horizontal="left" vertical="center" wrapText="1"/>
    </xf>
    <xf numFmtId="0" fontId="8" fillId="9" borderId="72" xfId="0" applyFont="1" applyFill="1" applyBorder="1" applyAlignment="1">
      <alignment vertical="center"/>
    </xf>
    <xf numFmtId="0" fontId="0" fillId="9" borderId="0" xfId="0" applyFill="1" applyAlignment="1">
      <alignment wrapText="1"/>
    </xf>
    <xf numFmtId="165" fontId="15" fillId="15" borderId="25" xfId="0" applyNumberFormat="1" applyFont="1" applyFill="1" applyBorder="1" applyAlignment="1">
      <alignment horizontal="center"/>
    </xf>
    <xf numFmtId="0" fontId="14" fillId="0" borderId="0" xfId="0" applyFont="1"/>
    <xf numFmtId="0" fontId="24" fillId="9" borderId="0" xfId="0" applyFont="1" applyFill="1"/>
    <xf numFmtId="0" fontId="15" fillId="9" borderId="0" xfId="0" applyFont="1" applyFill="1"/>
    <xf numFmtId="0" fontId="48" fillId="9" borderId="0" xfId="0" applyFont="1" applyFill="1"/>
    <xf numFmtId="0" fontId="32" fillId="0" borderId="1" xfId="0" applyFont="1" applyBorder="1" applyAlignment="1">
      <alignment horizontal="center" vertical="center" wrapText="1"/>
    </xf>
    <xf numFmtId="3" fontId="32" fillId="0" borderId="1" xfId="0" applyNumberFormat="1" applyFont="1" applyBorder="1" applyAlignment="1">
      <alignment horizontal="center" vertical="center" wrapText="1"/>
    </xf>
    <xf numFmtId="0" fontId="47" fillId="0" borderId="1" xfId="0" applyFont="1" applyBorder="1" applyAlignment="1">
      <alignment horizontal="center" vertical="center" wrapText="1"/>
    </xf>
    <xf numFmtId="0" fontId="31" fillId="3" borderId="1" xfId="0" applyFont="1" applyFill="1" applyBorder="1" applyAlignment="1">
      <alignment horizontal="center" vertical="center" wrapText="1"/>
    </xf>
    <xf numFmtId="0" fontId="31" fillId="18" borderId="1" xfId="0" applyFont="1" applyFill="1" applyBorder="1" applyAlignment="1">
      <alignment horizontal="center" vertical="center" wrapText="1"/>
    </xf>
    <xf numFmtId="0" fontId="48" fillId="0" borderId="0" xfId="0" applyFont="1"/>
    <xf numFmtId="0" fontId="49" fillId="9" borderId="0" xfId="0" applyFont="1" applyFill="1"/>
    <xf numFmtId="0" fontId="49" fillId="13" borderId="66" xfId="0" applyFont="1" applyFill="1" applyBorder="1" applyAlignment="1">
      <alignment horizontal="left" vertical="center" wrapText="1"/>
    </xf>
    <xf numFmtId="0" fontId="49" fillId="13" borderId="67" xfId="0" applyFont="1" applyFill="1" applyBorder="1" applyAlignment="1">
      <alignment horizontal="center" vertical="center" wrapText="1"/>
    </xf>
    <xf numFmtId="0" fontId="49" fillId="13" borderId="68" xfId="0" applyFont="1" applyFill="1" applyBorder="1" applyAlignment="1">
      <alignment horizontal="left" vertical="center" wrapText="1"/>
    </xf>
    <xf numFmtId="0" fontId="49" fillId="18" borderId="37" xfId="0" applyFont="1" applyFill="1" applyBorder="1" applyAlignment="1">
      <alignment horizontal="left" vertical="center"/>
    </xf>
    <xf numFmtId="0" fontId="49" fillId="18" borderId="39" xfId="0" applyFont="1" applyFill="1" applyBorder="1" applyAlignment="1">
      <alignment horizontal="center" vertical="center"/>
    </xf>
    <xf numFmtId="0" fontId="50" fillId="18" borderId="3" xfId="0" applyFont="1" applyFill="1" applyBorder="1" applyAlignment="1">
      <alignment horizontal="center"/>
    </xf>
    <xf numFmtId="0" fontId="49" fillId="18" borderId="54" xfId="0" applyFont="1" applyFill="1" applyBorder="1" applyAlignment="1">
      <alignment horizontal="left" vertical="center"/>
    </xf>
    <xf numFmtId="0" fontId="49" fillId="18" borderId="1" xfId="0" applyFont="1" applyFill="1" applyBorder="1" applyAlignment="1">
      <alignment horizontal="center" vertical="center"/>
    </xf>
    <xf numFmtId="0" fontId="50" fillId="9" borderId="12" xfId="0" applyFont="1" applyFill="1" applyBorder="1" applyAlignment="1">
      <alignment horizontal="center"/>
    </xf>
    <xf numFmtId="0" fontId="50" fillId="9" borderId="11" xfId="0" applyFont="1" applyFill="1" applyBorder="1" applyAlignment="1">
      <alignment horizontal="center"/>
    </xf>
    <xf numFmtId="0" fontId="49" fillId="17" borderId="37" xfId="0" applyFont="1" applyFill="1" applyBorder="1" applyAlignment="1">
      <alignment horizontal="left" vertical="center"/>
    </xf>
    <xf numFmtId="0" fontId="49" fillId="17" borderId="39" xfId="0" applyFont="1" applyFill="1" applyBorder="1" applyAlignment="1">
      <alignment horizontal="center" vertical="center"/>
    </xf>
    <xf numFmtId="0" fontId="50" fillId="17" borderId="3" xfId="0" applyFont="1" applyFill="1" applyBorder="1" applyAlignment="1">
      <alignment horizontal="center"/>
    </xf>
    <xf numFmtId="0" fontId="49" fillId="17" borderId="54" xfId="0" applyFont="1" applyFill="1" applyBorder="1" applyAlignment="1">
      <alignment horizontal="left" vertical="center"/>
    </xf>
    <xf numFmtId="0" fontId="49" fillId="17" borderId="1" xfId="0" applyFont="1" applyFill="1" applyBorder="1" applyAlignment="1">
      <alignment horizontal="center" vertical="center"/>
    </xf>
    <xf numFmtId="0" fontId="49" fillId="17" borderId="40" xfId="0" applyFont="1" applyFill="1" applyBorder="1" applyAlignment="1">
      <alignment horizontal="left" vertical="center"/>
    </xf>
    <xf numFmtId="0" fontId="49" fillId="17" borderId="41" xfId="0" applyFont="1" applyFill="1" applyBorder="1" applyAlignment="1">
      <alignment horizontal="center" vertical="center"/>
    </xf>
    <xf numFmtId="0" fontId="49" fillId="20" borderId="37" xfId="0" applyFont="1" applyFill="1" applyBorder="1" applyAlignment="1">
      <alignment horizontal="left" vertical="center"/>
    </xf>
    <xf numFmtId="0" fontId="49" fillId="20" borderId="39" xfId="0" applyFont="1" applyFill="1" applyBorder="1" applyAlignment="1">
      <alignment horizontal="center" vertical="center"/>
    </xf>
    <xf numFmtId="0" fontId="50" fillId="20" borderId="3" xfId="0" applyFont="1" applyFill="1" applyBorder="1" applyAlignment="1">
      <alignment horizontal="center"/>
    </xf>
    <xf numFmtId="0" fontId="49" fillId="20" borderId="54" xfId="0" applyFont="1" applyFill="1" applyBorder="1" applyAlignment="1">
      <alignment horizontal="left" vertical="center"/>
    </xf>
    <xf numFmtId="0" fontId="49" fillId="20" borderId="1" xfId="0" applyFont="1" applyFill="1" applyBorder="1" applyAlignment="1">
      <alignment horizontal="center" vertical="center"/>
    </xf>
    <xf numFmtId="0" fontId="49" fillId="9" borderId="12" xfId="0" applyFont="1" applyFill="1" applyBorder="1" applyAlignment="1">
      <alignment horizontal="center"/>
    </xf>
    <xf numFmtId="0" fontId="49" fillId="20" borderId="40" xfId="0" applyFont="1" applyFill="1" applyBorder="1" applyAlignment="1">
      <alignment horizontal="left" vertical="center"/>
    </xf>
    <xf numFmtId="0" fontId="49" fillId="20" borderId="43" xfId="0" applyFont="1" applyFill="1" applyBorder="1" applyAlignment="1">
      <alignment horizontal="center" vertical="center"/>
    </xf>
    <xf numFmtId="0" fontId="49" fillId="21" borderId="66" xfId="0" applyFont="1" applyFill="1" applyBorder="1" applyAlignment="1">
      <alignment horizontal="center" vertical="center"/>
    </xf>
    <xf numFmtId="0" fontId="49" fillId="21" borderId="68" xfId="0" applyFont="1" applyFill="1" applyBorder="1" applyAlignment="1">
      <alignment horizontal="center" vertical="center"/>
    </xf>
    <xf numFmtId="0" fontId="51" fillId="0" borderId="0" xfId="3" applyFont="1" applyAlignment="1">
      <alignment vertical="center"/>
    </xf>
    <xf numFmtId="0" fontId="28" fillId="0" borderId="0" xfId="3" applyFont="1" applyAlignment="1">
      <alignment vertical="center"/>
    </xf>
    <xf numFmtId="0" fontId="54" fillId="0" borderId="0" xfId="3" quotePrefix="1" applyFont="1" applyAlignment="1">
      <alignment vertical="center"/>
    </xf>
    <xf numFmtId="0" fontId="15" fillId="9" borderId="0" xfId="0" applyFont="1" applyFill="1" applyAlignment="1">
      <alignment vertical="center" wrapText="1"/>
    </xf>
    <xf numFmtId="0" fontId="0" fillId="0" borderId="0" xfId="0" applyAlignment="1">
      <alignment horizontal="center"/>
    </xf>
    <xf numFmtId="9" fontId="15" fillId="9" borderId="1" xfId="1" applyFont="1" applyFill="1" applyBorder="1" applyAlignment="1">
      <alignment horizontal="center" vertical="center" wrapText="1"/>
    </xf>
    <xf numFmtId="0" fontId="18" fillId="9" borderId="1"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0" fillId="0" borderId="0" xfId="0" quotePrefix="1" applyAlignment="1">
      <alignment vertical="center"/>
    </xf>
    <xf numFmtId="1" fontId="56" fillId="23" borderId="1" xfId="0" applyNumberFormat="1" applyFont="1" applyFill="1" applyBorder="1" applyAlignment="1">
      <alignment horizontal="right" vertical="center" wrapText="1"/>
    </xf>
    <xf numFmtId="1" fontId="56" fillId="23" borderId="1" xfId="0" applyNumberFormat="1" applyFont="1" applyFill="1" applyBorder="1" applyAlignment="1">
      <alignment horizontal="center" vertical="center"/>
    </xf>
    <xf numFmtId="1" fontId="56" fillId="23" borderId="25" xfId="0" applyNumberFormat="1" applyFont="1" applyFill="1" applyBorder="1" applyAlignment="1">
      <alignment horizontal="center" vertical="center"/>
    </xf>
    <xf numFmtId="1" fontId="56" fillId="23" borderId="1" xfId="0" applyNumberFormat="1" applyFont="1" applyFill="1" applyBorder="1" applyAlignment="1">
      <alignment horizontal="right" vertical="center"/>
    </xf>
    <xf numFmtId="0" fontId="49" fillId="24" borderId="54" xfId="0" applyFont="1" applyFill="1" applyBorder="1" applyAlignment="1">
      <alignment horizontal="left" vertical="center"/>
    </xf>
    <xf numFmtId="0" fontId="49" fillId="24" borderId="1" xfId="0" applyFont="1" applyFill="1" applyBorder="1" applyAlignment="1">
      <alignment horizontal="center" vertical="center"/>
    </xf>
    <xf numFmtId="0" fontId="50" fillId="24" borderId="3" xfId="0" applyFont="1" applyFill="1" applyBorder="1" applyAlignment="1">
      <alignment horizontal="center"/>
    </xf>
    <xf numFmtId="0" fontId="49" fillId="24" borderId="40" xfId="0" applyFont="1" applyFill="1" applyBorder="1" applyAlignment="1">
      <alignment horizontal="left" vertical="center"/>
    </xf>
    <xf numFmtId="0" fontId="49" fillId="24" borderId="41" xfId="0" applyFont="1" applyFill="1" applyBorder="1" applyAlignment="1">
      <alignment horizontal="center" vertical="center"/>
    </xf>
    <xf numFmtId="0" fontId="49" fillId="22" borderId="37" xfId="0" applyFont="1" applyFill="1" applyBorder="1" applyAlignment="1">
      <alignment horizontal="left" vertical="center"/>
    </xf>
    <xf numFmtId="0" fontId="49" fillId="22" borderId="39" xfId="0" applyFont="1" applyFill="1" applyBorder="1" applyAlignment="1">
      <alignment horizontal="center" vertical="center"/>
    </xf>
    <xf numFmtId="0" fontId="49" fillId="22" borderId="54" xfId="0" applyFont="1" applyFill="1" applyBorder="1" applyAlignment="1">
      <alignment horizontal="left" vertical="center"/>
    </xf>
    <xf numFmtId="0" fontId="49" fillId="22" borderId="1" xfId="0" applyFont="1" applyFill="1" applyBorder="1" applyAlignment="1">
      <alignment horizontal="center" vertical="center"/>
    </xf>
    <xf numFmtId="0" fontId="49" fillId="22" borderId="40" xfId="0" applyFont="1" applyFill="1" applyBorder="1" applyAlignment="1">
      <alignment horizontal="left" vertical="center"/>
    </xf>
    <xf numFmtId="0" fontId="49" fillId="22" borderId="41" xfId="0" applyFont="1" applyFill="1" applyBorder="1" applyAlignment="1">
      <alignment horizontal="center" vertical="center"/>
    </xf>
    <xf numFmtId="0" fontId="50" fillId="22" borderId="3" xfId="0" applyFont="1" applyFill="1" applyBorder="1" applyAlignment="1">
      <alignment horizontal="center"/>
    </xf>
    <xf numFmtId="0" fontId="49" fillId="18" borderId="58" xfId="0" applyFont="1" applyFill="1" applyBorder="1" applyAlignment="1">
      <alignment horizontal="left" vertical="center"/>
    </xf>
    <xf numFmtId="0" fontId="49" fillId="18" borderId="43" xfId="0" applyFont="1" applyFill="1" applyBorder="1" applyAlignment="1">
      <alignment horizontal="center" vertical="center"/>
    </xf>
    <xf numFmtId="0" fontId="49" fillId="24" borderId="37" xfId="0" applyFont="1" applyFill="1" applyBorder="1" applyAlignment="1">
      <alignment horizontal="left" vertical="center"/>
    </xf>
    <xf numFmtId="0" fontId="49" fillId="24" borderId="38" xfId="0" applyFont="1" applyFill="1" applyBorder="1" applyAlignment="1">
      <alignment horizontal="center" vertical="center"/>
    </xf>
    <xf numFmtId="0" fontId="0" fillId="23" borderId="0" xfId="0" applyFill="1"/>
    <xf numFmtId="0" fontId="15" fillId="23" borderId="0" xfId="0" applyFont="1" applyFill="1"/>
    <xf numFmtId="0" fontId="59" fillId="23" borderId="0" xfId="0" applyFont="1" applyFill="1"/>
    <xf numFmtId="0" fontId="40" fillId="0" borderId="0" xfId="0" applyFont="1"/>
    <xf numFmtId="0" fontId="0" fillId="0" borderId="54" xfId="0" applyBorder="1" applyAlignment="1">
      <alignment horizontal="center" vertical="center" wrapText="1"/>
    </xf>
    <xf numFmtId="0" fontId="0" fillId="0" borderId="25" xfId="0" applyBorder="1" applyAlignment="1">
      <alignment horizontal="center" vertical="center" wrapText="1"/>
    </xf>
    <xf numFmtId="0" fontId="0" fillId="0" borderId="54" xfId="0" applyBorder="1" applyAlignment="1">
      <alignment horizontal="center" vertical="center"/>
    </xf>
    <xf numFmtId="0" fontId="0" fillId="0" borderId="25" xfId="0" applyBorder="1" applyAlignment="1">
      <alignment horizontal="center" vertical="center"/>
    </xf>
    <xf numFmtId="0" fontId="0" fillId="13" borderId="54" xfId="0" applyFill="1" applyBorder="1" applyAlignment="1">
      <alignment horizontal="center" vertical="center"/>
    </xf>
    <xf numFmtId="0" fontId="0" fillId="13" borderId="1" xfId="0" applyFill="1" applyBorder="1" applyAlignment="1">
      <alignment horizontal="center" vertical="center"/>
    </xf>
    <xf numFmtId="0" fontId="0" fillId="13" borderId="25" xfId="0" applyFill="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2" xfId="0" applyBorder="1" applyAlignment="1">
      <alignment horizontal="center" vertical="center"/>
    </xf>
    <xf numFmtId="0" fontId="0" fillId="0" borderId="60" xfId="0" applyBorder="1" applyAlignment="1">
      <alignment horizontal="center" vertical="center" wrapText="1"/>
    </xf>
    <xf numFmtId="0" fontId="41" fillId="22" borderId="74" xfId="0" applyFont="1" applyFill="1" applyBorder="1" applyAlignment="1">
      <alignment vertical="center"/>
    </xf>
    <xf numFmtId="0" fontId="41" fillId="22" borderId="75" xfId="0" applyFont="1" applyFill="1" applyBorder="1" applyAlignment="1">
      <alignment vertical="center"/>
    </xf>
    <xf numFmtId="0" fontId="41" fillId="22" borderId="76" xfId="0" applyFont="1" applyFill="1" applyBorder="1" applyAlignment="1">
      <alignment vertical="center"/>
    </xf>
    <xf numFmtId="0" fontId="49" fillId="9" borderId="45" xfId="0" applyFont="1" applyFill="1" applyBorder="1" applyAlignment="1">
      <alignment vertical="center" wrapText="1"/>
    </xf>
    <xf numFmtId="0" fontId="49" fillId="9" borderId="10" xfId="0" applyFont="1" applyFill="1" applyBorder="1" applyAlignment="1">
      <alignment vertical="center" wrapText="1"/>
    </xf>
    <xf numFmtId="0" fontId="0" fillId="9" borderId="55" xfId="0" applyFill="1" applyBorder="1" applyAlignment="1">
      <alignment horizontal="center" vertical="center" wrapText="1"/>
    </xf>
    <xf numFmtId="0" fontId="0" fillId="25" borderId="45" xfId="0" applyFill="1" applyBorder="1"/>
    <xf numFmtId="0" fontId="0" fillId="25" borderId="51" xfId="0" applyFill="1" applyBorder="1"/>
    <xf numFmtId="0" fontId="0" fillId="25" borderId="10" xfId="0" applyFill="1" applyBorder="1"/>
    <xf numFmtId="0" fontId="0" fillId="0" borderId="37" xfId="0" applyBorder="1" applyAlignment="1">
      <alignment horizontal="center" vertical="center"/>
    </xf>
    <xf numFmtId="0" fontId="0" fillId="25" borderId="46" xfId="0" applyFill="1" applyBorder="1"/>
    <xf numFmtId="0" fontId="0" fillId="25" borderId="0" xfId="0" applyFill="1"/>
    <xf numFmtId="0" fontId="0" fillId="25" borderId="12" xfId="0" applyFill="1" applyBorder="1"/>
    <xf numFmtId="0" fontId="59" fillId="0" borderId="0" xfId="0" applyFont="1" applyAlignment="1">
      <alignment vertical="center"/>
    </xf>
    <xf numFmtId="0" fontId="60" fillId="0" borderId="0" xfId="0" applyFont="1" applyAlignment="1">
      <alignment vertical="center"/>
    </xf>
    <xf numFmtId="0" fontId="41" fillId="0" borderId="0" xfId="0" applyFont="1" applyAlignment="1">
      <alignment vertical="center"/>
    </xf>
    <xf numFmtId="0" fontId="41" fillId="0" borderId="82" xfId="0" applyFont="1" applyBorder="1" applyAlignment="1">
      <alignment vertical="center"/>
    </xf>
    <xf numFmtId="0" fontId="49" fillId="0" borderId="0" xfId="0" applyFont="1" applyAlignment="1">
      <alignment vertical="center" wrapText="1"/>
    </xf>
    <xf numFmtId="0" fontId="59" fillId="23" borderId="0" xfId="0" applyFont="1" applyFill="1" applyAlignment="1">
      <alignment vertical="center"/>
    </xf>
    <xf numFmtId="0" fontId="60" fillId="23" borderId="0" xfId="0" applyFont="1" applyFill="1" applyAlignment="1">
      <alignment vertical="center"/>
    </xf>
    <xf numFmtId="0" fontId="41" fillId="23" borderId="0" xfId="0" applyFont="1" applyFill="1" applyAlignment="1">
      <alignment vertical="center"/>
    </xf>
    <xf numFmtId="0" fontId="49" fillId="23" borderId="0" xfId="0" applyFont="1" applyFill="1" applyAlignment="1">
      <alignment vertical="center" wrapText="1"/>
    </xf>
    <xf numFmtId="0" fontId="49" fillId="22" borderId="78" xfId="0" applyFont="1" applyFill="1" applyBorder="1" applyAlignment="1">
      <alignment vertical="center" wrapText="1"/>
    </xf>
    <xf numFmtId="0" fontId="49" fillId="22" borderId="2" xfId="0" applyFont="1" applyFill="1" applyBorder="1" applyAlignment="1">
      <alignment vertical="center" wrapText="1"/>
    </xf>
    <xf numFmtId="0" fontId="49" fillId="22" borderId="79" xfId="0" applyFont="1" applyFill="1" applyBorder="1" applyAlignment="1">
      <alignment vertical="center" wrapText="1"/>
    </xf>
    <xf numFmtId="0" fontId="49" fillId="22" borderId="8" xfId="0" applyFont="1" applyFill="1" applyBorder="1" applyAlignment="1">
      <alignment vertical="center" wrapText="1"/>
    </xf>
    <xf numFmtId="0" fontId="49" fillId="22" borderId="77" xfId="0" applyFont="1" applyFill="1" applyBorder="1" applyAlignment="1">
      <alignment vertical="center" wrapText="1"/>
    </xf>
    <xf numFmtId="0" fontId="0" fillId="0" borderId="24" xfId="0" applyBorder="1" applyAlignment="1">
      <alignment horizontal="center" vertical="center" wrapText="1"/>
    </xf>
    <xf numFmtId="0" fontId="0" fillId="0" borderId="32" xfId="0" applyBorder="1" applyAlignment="1">
      <alignment horizontal="center" vertical="center" wrapText="1"/>
    </xf>
    <xf numFmtId="0" fontId="55" fillId="0" borderId="0" xfId="0" applyFont="1" applyAlignment="1">
      <alignment wrapText="1"/>
    </xf>
    <xf numFmtId="0" fontId="58" fillId="23" borderId="1" xfId="0" applyFont="1" applyFill="1" applyBorder="1" applyAlignment="1">
      <alignment horizontal="center" vertical="center"/>
    </xf>
    <xf numFmtId="0" fontId="49" fillId="23" borderId="1" xfId="0" applyFont="1" applyFill="1" applyBorder="1" applyAlignment="1">
      <alignment horizontal="center"/>
    </xf>
    <xf numFmtId="0" fontId="62" fillId="0" borderId="54" xfId="0" applyFont="1" applyBorder="1" applyAlignment="1">
      <alignment horizontal="left" vertical="center" wrapText="1"/>
    </xf>
    <xf numFmtId="0" fontId="49" fillId="0" borderId="1" xfId="0" applyFont="1" applyBorder="1" applyAlignment="1">
      <alignment horizontal="center"/>
    </xf>
    <xf numFmtId="0" fontId="36" fillId="0" borderId="58" xfId="0" applyFont="1" applyBorder="1" applyAlignment="1">
      <alignment horizontal="left" vertical="center" wrapText="1"/>
    </xf>
    <xf numFmtId="0" fontId="61" fillId="23" borderId="54" xfId="0" applyFont="1" applyFill="1" applyBorder="1" applyAlignment="1">
      <alignment horizontal="right" wrapText="1"/>
    </xf>
    <xf numFmtId="0" fontId="49" fillId="23" borderId="25" xfId="0" applyFont="1" applyFill="1" applyBorder="1" applyAlignment="1">
      <alignment horizontal="center"/>
    </xf>
    <xf numFmtId="0" fontId="61" fillId="23" borderId="54" xfId="0" applyFont="1" applyFill="1" applyBorder="1" applyAlignment="1">
      <alignment horizontal="left" wrapText="1"/>
    </xf>
    <xf numFmtId="0" fontId="61" fillId="23" borderId="54" xfId="0" quotePrefix="1" applyFont="1" applyFill="1" applyBorder="1" applyAlignment="1">
      <alignment horizontal="left" wrapText="1"/>
    </xf>
    <xf numFmtId="0" fontId="49" fillId="0" borderId="25" xfId="0" applyFont="1" applyBorder="1" applyAlignment="1">
      <alignment horizontal="center"/>
    </xf>
    <xf numFmtId="0" fontId="0" fillId="13" borderId="68" xfId="0" applyFill="1" applyBorder="1"/>
    <xf numFmtId="0" fontId="8" fillId="9" borderId="83" xfId="0" applyFont="1" applyFill="1" applyBorder="1" applyAlignment="1">
      <alignment vertical="center"/>
    </xf>
    <xf numFmtId="0" fontId="20" fillId="22" borderId="1" xfId="0" applyFont="1" applyFill="1" applyBorder="1" applyAlignment="1">
      <alignment horizontal="center" vertical="center" wrapText="1"/>
    </xf>
    <xf numFmtId="0" fontId="31" fillId="22" borderId="1" xfId="0" applyFont="1" applyFill="1" applyBorder="1" applyAlignment="1">
      <alignment horizontal="center" vertical="center" wrapText="1"/>
    </xf>
    <xf numFmtId="0" fontId="41" fillId="0" borderId="0" xfId="0" applyFont="1"/>
    <xf numFmtId="0" fontId="41" fillId="0" borderId="0" xfId="0" applyFont="1" applyAlignment="1">
      <alignment wrapText="1"/>
    </xf>
    <xf numFmtId="0" fontId="54" fillId="0" borderId="0" xfId="3" quotePrefix="1" applyFont="1" applyAlignment="1">
      <alignment vertical="center" wrapText="1"/>
    </xf>
    <xf numFmtId="0" fontId="63" fillId="16" borderId="0" xfId="0" applyFont="1" applyFill="1"/>
    <xf numFmtId="0" fontId="31" fillId="26" borderId="1" xfId="0" applyFont="1" applyFill="1" applyBorder="1" applyAlignment="1">
      <alignment horizontal="center" vertical="center" wrapText="1"/>
    </xf>
    <xf numFmtId="0" fontId="64" fillId="26" borderId="1" xfId="0" applyFont="1" applyFill="1" applyBorder="1" applyAlignment="1">
      <alignment horizontal="center" vertical="center" wrapText="1"/>
    </xf>
    <xf numFmtId="0" fontId="26" fillId="27" borderId="10" xfId="0" applyFont="1" applyFill="1" applyBorder="1" applyAlignment="1">
      <alignment horizontal="center" vertical="center" wrapText="1"/>
    </xf>
    <xf numFmtId="0" fontId="26" fillId="27" borderId="11" xfId="0" applyFont="1" applyFill="1" applyBorder="1" applyAlignment="1">
      <alignment horizontal="center" vertical="center" wrapText="1"/>
    </xf>
    <xf numFmtId="9" fontId="26" fillId="0" borderId="7" xfId="0" applyNumberFormat="1" applyFont="1" applyBorder="1" applyAlignment="1">
      <alignment horizontal="center" vertical="center"/>
    </xf>
    <xf numFmtId="169" fontId="26" fillId="0" borderId="11" xfId="5" applyNumberFormat="1" applyFont="1" applyBorder="1" applyAlignment="1">
      <alignment horizontal="center" vertical="center"/>
    </xf>
    <xf numFmtId="0" fontId="26" fillId="0" borderId="11" xfId="0" applyFont="1" applyBorder="1" applyAlignment="1">
      <alignment horizontal="center" vertical="center"/>
    </xf>
    <xf numFmtId="0" fontId="50" fillId="27" borderId="79" xfId="0" applyFont="1" applyFill="1" applyBorder="1" applyAlignment="1">
      <alignment vertical="center" wrapText="1"/>
    </xf>
    <xf numFmtId="0" fontId="50" fillId="27" borderId="8" xfId="0" applyFont="1" applyFill="1" applyBorder="1" applyAlignment="1">
      <alignment vertical="center" wrapText="1"/>
    </xf>
    <xf numFmtId="0" fontId="56" fillId="0" borderId="11" xfId="0" applyFont="1" applyBorder="1" applyAlignment="1">
      <alignment horizontal="center" vertical="center"/>
    </xf>
    <xf numFmtId="0" fontId="50" fillId="27" borderId="2" xfId="0" applyFont="1" applyFill="1" applyBorder="1" applyAlignment="1">
      <alignment vertical="center"/>
    </xf>
    <xf numFmtId="0" fontId="65" fillId="26" borderId="48" xfId="0" applyFont="1" applyFill="1" applyBorder="1" applyAlignment="1">
      <alignment horizontal="left" wrapText="1"/>
    </xf>
    <xf numFmtId="0" fontId="61" fillId="26" borderId="48" xfId="0" applyFont="1" applyFill="1" applyBorder="1" applyAlignment="1">
      <alignment horizontal="right" wrapText="1"/>
    </xf>
    <xf numFmtId="0" fontId="58" fillId="26" borderId="1" xfId="0" applyFont="1" applyFill="1" applyBorder="1" applyAlignment="1">
      <alignment horizontal="center" vertical="center"/>
    </xf>
    <xf numFmtId="0" fontId="49" fillId="26" borderId="1" xfId="0" applyFont="1" applyFill="1" applyBorder="1" applyAlignment="1">
      <alignment horizontal="center"/>
    </xf>
    <xf numFmtId="0" fontId="15" fillId="9" borderId="50" xfId="0" applyFont="1" applyFill="1" applyBorder="1" applyAlignment="1">
      <alignment horizontal="left"/>
    </xf>
    <xf numFmtId="165" fontId="15" fillId="9" borderId="43" xfId="0" applyNumberFormat="1" applyFont="1" applyFill="1" applyBorder="1" applyAlignment="1">
      <alignment horizontal="center"/>
    </xf>
    <xf numFmtId="165" fontId="15" fillId="9" borderId="44" xfId="0" applyNumberFormat="1" applyFont="1" applyFill="1" applyBorder="1" applyAlignment="1">
      <alignment horizontal="center"/>
    </xf>
    <xf numFmtId="0" fontId="32" fillId="0" borderId="0" xfId="0" applyFont="1" applyAlignment="1">
      <alignment horizontal="center" vertical="center" wrapText="1"/>
    </xf>
    <xf numFmtId="0" fontId="68" fillId="9" borderId="1" xfId="0" applyFont="1" applyFill="1" applyBorder="1" applyAlignment="1">
      <alignment wrapText="1"/>
    </xf>
    <xf numFmtId="0" fontId="69" fillId="28" borderId="1" xfId="0" applyFont="1" applyFill="1" applyBorder="1" applyAlignment="1">
      <alignment horizontal="center" vertical="center" wrapText="1"/>
    </xf>
    <xf numFmtId="0" fontId="69" fillId="0" borderId="0" xfId="0" applyFont="1"/>
    <xf numFmtId="0" fontId="69" fillId="29" borderId="90" xfId="0" applyFont="1" applyFill="1" applyBorder="1" applyAlignment="1">
      <alignment vertical="center" wrapText="1"/>
    </xf>
    <xf numFmtId="0" fontId="32" fillId="0" borderId="0" xfId="0" applyFont="1" applyAlignment="1">
      <alignment wrapText="1"/>
    </xf>
    <xf numFmtId="1" fontId="0" fillId="0" borderId="0" xfId="0" applyNumberFormat="1"/>
    <xf numFmtId="165" fontId="0" fillId="0" borderId="0" xfId="0" applyNumberFormat="1"/>
    <xf numFmtId="0" fontId="0" fillId="5" borderId="1" xfId="0" applyFill="1" applyBorder="1"/>
    <xf numFmtId="0" fontId="70" fillId="9" borderId="0" xfId="0" applyFont="1" applyFill="1"/>
    <xf numFmtId="0" fontId="49" fillId="0" borderId="0" xfId="0" applyFont="1"/>
    <xf numFmtId="0" fontId="73" fillId="0" borderId="0" xfId="0" applyFont="1"/>
    <xf numFmtId="0" fontId="49" fillId="9" borderId="0" xfId="0" applyFont="1" applyFill="1" applyAlignment="1">
      <alignment horizontal="right" wrapText="1"/>
    </xf>
    <xf numFmtId="0" fontId="49" fillId="31" borderId="1" xfId="0" applyFont="1" applyFill="1" applyBorder="1" applyAlignment="1">
      <alignment wrapText="1"/>
    </xf>
    <xf numFmtId="0" fontId="49" fillId="16" borderId="1" xfId="0" applyFont="1" applyFill="1" applyBorder="1"/>
    <xf numFmtId="0" fontId="49" fillId="32" borderId="36" xfId="0" applyFont="1" applyFill="1" applyBorder="1" applyAlignment="1">
      <alignment wrapText="1"/>
    </xf>
    <xf numFmtId="0" fontId="49" fillId="0" borderId="0" xfId="0" applyFont="1" applyAlignment="1">
      <alignment wrapText="1"/>
    </xf>
    <xf numFmtId="0" fontId="58" fillId="13" borderId="66" xfId="0" applyFont="1" applyFill="1" applyBorder="1" applyAlignment="1">
      <alignment horizontal="center" vertical="center" wrapText="1"/>
    </xf>
    <xf numFmtId="0" fontId="49" fillId="32" borderId="48" xfId="0" applyFont="1" applyFill="1" applyBorder="1"/>
    <xf numFmtId="0" fontId="58" fillId="13" borderId="96" xfId="0" applyFont="1" applyFill="1" applyBorder="1" applyAlignment="1">
      <alignment horizontal="center" vertical="center" wrapText="1"/>
    </xf>
    <xf numFmtId="0" fontId="58" fillId="13" borderId="71" xfId="0" applyFont="1" applyFill="1" applyBorder="1" applyAlignment="1">
      <alignment horizontal="left" vertical="center" wrapText="1"/>
    </xf>
    <xf numFmtId="0" fontId="58" fillId="13" borderId="97" xfId="0" applyFont="1" applyFill="1" applyBorder="1" applyAlignment="1">
      <alignment horizontal="center" vertical="center"/>
    </xf>
    <xf numFmtId="0" fontId="49" fillId="9" borderId="0" xfId="0" applyFont="1" applyFill="1" applyAlignment="1">
      <alignment wrapText="1"/>
    </xf>
    <xf numFmtId="0" fontId="58" fillId="0" borderId="0" xfId="0" applyFont="1" applyAlignment="1">
      <alignment wrapText="1"/>
    </xf>
    <xf numFmtId="0" fontId="49" fillId="0" borderId="0" xfId="0" applyFont="1" applyAlignment="1">
      <alignment horizontal="right"/>
    </xf>
    <xf numFmtId="0" fontId="49" fillId="13" borderId="2" xfId="0" applyFont="1" applyFill="1" applyBorder="1"/>
    <xf numFmtId="0" fontId="49" fillId="13" borderId="79" xfId="0" applyFont="1" applyFill="1" applyBorder="1"/>
    <xf numFmtId="0" fontId="49" fillId="13" borderId="79" xfId="0" applyFont="1" applyFill="1" applyBorder="1" applyAlignment="1">
      <alignment horizontal="right"/>
    </xf>
    <xf numFmtId="0" fontId="49" fillId="32" borderId="3" xfId="0" applyFont="1" applyFill="1" applyBorder="1"/>
    <xf numFmtId="0" fontId="58" fillId="0" borderId="0" xfId="0" applyFont="1" applyAlignment="1">
      <alignment horizontal="center"/>
    </xf>
    <xf numFmtId="0" fontId="49" fillId="13" borderId="1" xfId="0" applyFont="1" applyFill="1" applyBorder="1" applyAlignment="1">
      <alignment wrapText="1"/>
    </xf>
    <xf numFmtId="0" fontId="49" fillId="32" borderId="1" xfId="0" applyFont="1" applyFill="1" applyBorder="1"/>
    <xf numFmtId="0" fontId="49" fillId="33" borderId="0" xfId="0" applyFont="1" applyFill="1" applyAlignment="1">
      <alignment horizontal="center"/>
    </xf>
    <xf numFmtId="0" fontId="50" fillId="13" borderId="1" xfId="0" applyFont="1" applyFill="1" applyBorder="1" applyAlignment="1">
      <alignment horizontal="left" vertical="center" wrapText="1"/>
    </xf>
    <xf numFmtId="0" fontId="49" fillId="13" borderId="1" xfId="0" applyFont="1" applyFill="1" applyBorder="1" applyAlignment="1">
      <alignment horizontal="left" vertical="center" wrapText="1"/>
    </xf>
    <xf numFmtId="0" fontId="49" fillId="16" borderId="1" xfId="0" applyFont="1" applyFill="1" applyBorder="1" applyAlignment="1">
      <alignment wrapText="1"/>
    </xf>
    <xf numFmtId="0" fontId="49" fillId="16" borderId="48" xfId="0" applyFont="1" applyFill="1" applyBorder="1"/>
    <xf numFmtId="0" fontId="58" fillId="0" borderId="0" xfId="0" applyFont="1" applyAlignment="1">
      <alignment horizontal="center" wrapText="1"/>
    </xf>
    <xf numFmtId="9" fontId="58" fillId="16" borderId="0" xfId="0" applyNumberFormat="1" applyFont="1" applyFill="1" applyAlignment="1">
      <alignment horizontal="center" wrapText="1"/>
    </xf>
    <xf numFmtId="0" fontId="58" fillId="9" borderId="0" xfId="0" applyFont="1" applyFill="1" applyAlignment="1">
      <alignment horizontal="right" wrapText="1"/>
    </xf>
    <xf numFmtId="0" fontId="58" fillId="31" borderId="1" xfId="0" applyFont="1" applyFill="1" applyBorder="1" applyAlignment="1">
      <alignment wrapText="1"/>
    </xf>
    <xf numFmtId="0" fontId="58" fillId="16" borderId="1" xfId="0" applyFont="1" applyFill="1" applyBorder="1"/>
    <xf numFmtId="0" fontId="58" fillId="32" borderId="36" xfId="0" applyFont="1" applyFill="1" applyBorder="1" applyAlignment="1">
      <alignment wrapText="1"/>
    </xf>
    <xf numFmtId="0" fontId="58" fillId="17" borderId="3" xfId="0" applyFont="1" applyFill="1" applyBorder="1" applyAlignment="1">
      <alignment vertical="center" wrapText="1"/>
    </xf>
    <xf numFmtId="0" fontId="49" fillId="9" borderId="0" xfId="0" applyFont="1" applyFill="1" applyAlignment="1">
      <alignment horizontal="center"/>
    </xf>
    <xf numFmtId="0" fontId="58" fillId="25" borderId="96" xfId="0" applyFont="1" applyFill="1" applyBorder="1" applyAlignment="1">
      <alignment horizontal="center" vertical="center" wrapText="1"/>
    </xf>
    <xf numFmtId="0" fontId="58" fillId="13" borderId="6" xfId="0" applyFont="1" applyFill="1" applyBorder="1" applyAlignment="1">
      <alignment horizontal="center" vertical="center" wrapText="1"/>
    </xf>
    <xf numFmtId="0" fontId="58" fillId="32" borderId="3" xfId="0" applyFont="1" applyFill="1" applyBorder="1" applyAlignment="1">
      <alignment horizontal="center" vertical="center" wrapText="1"/>
    </xf>
    <xf numFmtId="0" fontId="58" fillId="32" borderId="97" xfId="0" applyFont="1" applyFill="1" applyBorder="1" applyAlignment="1">
      <alignment horizontal="center" vertical="center" wrapText="1"/>
    </xf>
    <xf numFmtId="0" fontId="58" fillId="32" borderId="7" xfId="0" applyFont="1" applyFill="1" applyBorder="1" applyAlignment="1">
      <alignment horizontal="center" vertical="center" wrapText="1"/>
    </xf>
    <xf numFmtId="0" fontId="58" fillId="0" borderId="71"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97" xfId="0" applyFont="1" applyBorder="1" applyAlignment="1">
      <alignment horizontal="center" vertical="center" wrapText="1"/>
    </xf>
    <xf numFmtId="0" fontId="58" fillId="13" borderId="71" xfId="0" applyFont="1" applyFill="1" applyBorder="1" applyAlignment="1">
      <alignment horizontal="center" vertical="center" wrapText="1"/>
    </xf>
    <xf numFmtId="0" fontId="49" fillId="13" borderId="83" xfId="0" applyFont="1" applyFill="1" applyBorder="1" applyAlignment="1">
      <alignment horizontal="center" vertical="center"/>
    </xf>
    <xf numFmtId="0" fontId="58" fillId="9" borderId="97" xfId="0" applyFont="1" applyFill="1" applyBorder="1" applyAlignment="1">
      <alignment horizontal="center" vertical="center"/>
    </xf>
    <xf numFmtId="0" fontId="49" fillId="13" borderId="8" xfId="0" applyFont="1" applyFill="1" applyBorder="1" applyAlignment="1">
      <alignment horizontal="right"/>
    </xf>
    <xf numFmtId="0" fontId="49" fillId="13" borderId="25" xfId="0" applyFont="1" applyFill="1" applyBorder="1"/>
    <xf numFmtId="0" fontId="62" fillId="13" borderId="25" xfId="0" applyFont="1" applyFill="1" applyBorder="1"/>
    <xf numFmtId="0" fontId="62" fillId="0" borderId="0" xfId="0" applyFont="1"/>
    <xf numFmtId="0" fontId="32" fillId="0" borderId="36" xfId="0" applyFont="1" applyBorder="1" applyAlignment="1">
      <alignment wrapText="1"/>
    </xf>
    <xf numFmtId="0" fontId="79" fillId="0" borderId="48" xfId="0" applyFont="1" applyBorder="1"/>
    <xf numFmtId="0" fontId="79" fillId="0" borderId="98" xfId="0" applyFont="1" applyBorder="1"/>
    <xf numFmtId="0" fontId="13" fillId="0" borderId="36" xfId="0" applyFont="1" applyBorder="1" applyAlignment="1">
      <alignment wrapText="1"/>
    </xf>
    <xf numFmtId="0" fontId="80" fillId="0" borderId="3" xfId="0" applyFont="1" applyBorder="1" applyAlignment="1">
      <alignment horizontal="center" vertical="center"/>
    </xf>
    <xf numFmtId="0" fontId="80" fillId="0" borderId="8" xfId="0" applyFont="1" applyBorder="1" applyAlignment="1">
      <alignment horizontal="center" vertical="center"/>
    </xf>
    <xf numFmtId="0" fontId="80" fillId="0" borderId="7" xfId="0" applyFont="1" applyBorder="1" applyAlignment="1">
      <alignment horizontal="center" vertical="center"/>
    </xf>
    <xf numFmtId="0" fontId="80" fillId="0" borderId="11" xfId="0" applyFont="1" applyBorder="1" applyAlignment="1">
      <alignment horizontal="center" vertical="center"/>
    </xf>
    <xf numFmtId="0" fontId="81" fillId="0" borderId="7" xfId="0" applyFont="1" applyBorder="1" applyAlignment="1">
      <alignment vertical="center"/>
    </xf>
    <xf numFmtId="0" fontId="80" fillId="0" borderId="7" xfId="0" applyFont="1" applyBorder="1" applyAlignment="1">
      <alignment vertical="center"/>
    </xf>
    <xf numFmtId="0" fontId="18" fillId="30" borderId="58" xfId="0" applyFont="1" applyFill="1" applyBorder="1" applyAlignment="1">
      <alignment horizontal="left" vertical="center" wrapText="1"/>
    </xf>
    <xf numFmtId="2" fontId="18" fillId="30" borderId="43" xfId="0" applyNumberFormat="1" applyFont="1" applyFill="1" applyBorder="1" applyAlignment="1">
      <alignment horizontal="center" vertical="center"/>
    </xf>
    <xf numFmtId="2" fontId="14" fillId="30" borderId="44" xfId="0" applyNumberFormat="1" applyFont="1" applyFill="1" applyBorder="1" applyAlignment="1">
      <alignment horizontal="center" vertical="center"/>
    </xf>
    <xf numFmtId="0" fontId="50" fillId="27" borderId="2" xfId="0" applyFont="1" applyFill="1" applyBorder="1" applyAlignment="1">
      <alignment vertical="center" wrapText="1"/>
    </xf>
    <xf numFmtId="0" fontId="58" fillId="26" borderId="0" xfId="0" applyFont="1" applyFill="1"/>
    <xf numFmtId="0" fontId="0" fillId="26" borderId="0" xfId="0" applyFill="1"/>
    <xf numFmtId="0" fontId="82" fillId="26" borderId="0" xfId="0" applyFont="1" applyFill="1" applyAlignment="1">
      <alignment horizontal="left"/>
    </xf>
    <xf numFmtId="0" fontId="84" fillId="26" borderId="0" xfId="0" applyFont="1" applyFill="1" applyAlignment="1">
      <alignment horizontal="left"/>
    </xf>
    <xf numFmtId="0" fontId="41" fillId="26" borderId="74" xfId="0" applyFont="1" applyFill="1" applyBorder="1" applyAlignment="1">
      <alignment vertical="center"/>
    </xf>
    <xf numFmtId="0" fontId="41" fillId="26" borderId="75" xfId="0" applyFont="1" applyFill="1" applyBorder="1" applyAlignment="1">
      <alignment vertical="center"/>
    </xf>
    <xf numFmtId="0" fontId="41" fillId="26" borderId="76" xfId="0" applyFont="1" applyFill="1" applyBorder="1" applyAlignment="1">
      <alignment vertical="center"/>
    </xf>
    <xf numFmtId="0" fontId="85" fillId="0" borderId="0" xfId="0" applyFont="1"/>
    <xf numFmtId="0" fontId="85" fillId="0" borderId="54" xfId="0" applyFont="1" applyBorder="1" applyAlignment="1">
      <alignment horizontal="center" vertical="center" wrapText="1"/>
    </xf>
    <xf numFmtId="0" fontId="85" fillId="0" borderId="1" xfId="0" applyFont="1" applyBorder="1" applyAlignment="1">
      <alignment horizontal="center" vertical="center" wrapText="1"/>
    </xf>
    <xf numFmtId="0" fontId="85" fillId="0" borderId="25" xfId="0" applyFont="1" applyBorder="1" applyAlignment="1">
      <alignment horizontal="center" vertical="center" wrapText="1"/>
    </xf>
    <xf numFmtId="0" fontId="58" fillId="16" borderId="0" xfId="0" applyFont="1" applyFill="1" applyAlignment="1">
      <alignment wrapText="1"/>
    </xf>
    <xf numFmtId="0" fontId="58" fillId="26" borderId="96" xfId="0" applyFont="1" applyFill="1" applyBorder="1" applyAlignment="1">
      <alignment horizontal="center" vertical="center" wrapText="1"/>
    </xf>
    <xf numFmtId="0" fontId="58" fillId="13" borderId="37" xfId="0" applyFont="1" applyFill="1" applyBorder="1" applyAlignment="1">
      <alignment horizontal="left" vertical="center" wrapText="1"/>
    </xf>
    <xf numFmtId="0" fontId="58" fillId="9" borderId="38" xfId="0" applyFont="1" applyFill="1" applyBorder="1" applyAlignment="1">
      <alignment horizontal="center" vertical="center"/>
    </xf>
    <xf numFmtId="0" fontId="49" fillId="9" borderId="24" xfId="0" applyFont="1" applyFill="1" applyBorder="1" applyAlignment="1">
      <alignment horizontal="center"/>
    </xf>
    <xf numFmtId="0" fontId="49" fillId="9" borderId="47" xfId="0" applyFont="1" applyFill="1" applyBorder="1" applyAlignment="1">
      <alignment horizontal="center"/>
    </xf>
    <xf numFmtId="0" fontId="49" fillId="9" borderId="38" xfId="0" applyFont="1" applyFill="1" applyBorder="1" applyAlignment="1">
      <alignment horizontal="center"/>
    </xf>
    <xf numFmtId="0" fontId="62" fillId="9" borderId="54" xfId="0" applyFont="1" applyFill="1" applyBorder="1" applyAlignment="1">
      <alignment horizontal="left" vertical="center" wrapText="1"/>
    </xf>
    <xf numFmtId="0" fontId="58" fillId="9" borderId="1" xfId="0" applyFont="1" applyFill="1" applyBorder="1" applyAlignment="1">
      <alignment horizontal="center" vertical="top"/>
    </xf>
    <xf numFmtId="0" fontId="58" fillId="9" borderId="1" xfId="0" applyFont="1" applyFill="1" applyBorder="1" applyAlignment="1">
      <alignment horizontal="center" vertical="center"/>
    </xf>
    <xf numFmtId="0" fontId="49" fillId="9" borderId="25" xfId="0" applyFont="1" applyFill="1" applyBorder="1" applyAlignment="1">
      <alignment horizontal="center"/>
    </xf>
    <xf numFmtId="0" fontId="49" fillId="9" borderId="48" xfId="0" applyFont="1" applyFill="1" applyBorder="1" applyAlignment="1">
      <alignment horizontal="center"/>
    </xf>
    <xf numFmtId="0" fontId="49" fillId="9" borderId="1" xfId="0" applyFont="1" applyFill="1" applyBorder="1" applyAlignment="1">
      <alignment horizontal="center"/>
    </xf>
    <xf numFmtId="0" fontId="61" fillId="26" borderId="1" xfId="0" applyFont="1" applyFill="1" applyBorder="1" applyAlignment="1">
      <alignment horizontal="right" wrapText="1"/>
    </xf>
    <xf numFmtId="0" fontId="49" fillId="26" borderId="25" xfId="0" applyFont="1" applyFill="1" applyBorder="1" applyAlignment="1">
      <alignment horizontal="center"/>
    </xf>
    <xf numFmtId="0" fontId="49" fillId="26" borderId="48" xfId="0" applyFont="1" applyFill="1" applyBorder="1" applyAlignment="1">
      <alignment horizontal="center"/>
    </xf>
    <xf numFmtId="0" fontId="62" fillId="13" borderId="54" xfId="0" applyFont="1" applyFill="1" applyBorder="1" applyAlignment="1">
      <alignment horizontal="left" vertical="center" wrapText="1"/>
    </xf>
    <xf numFmtId="0" fontId="61" fillId="26" borderId="1" xfId="0" applyFont="1" applyFill="1" applyBorder="1" applyAlignment="1">
      <alignment horizontal="left" wrapText="1"/>
    </xf>
    <xf numFmtId="0" fontId="61" fillId="26" borderId="1" xfId="0" quotePrefix="1" applyFont="1" applyFill="1" applyBorder="1" applyAlignment="1">
      <alignment horizontal="left" wrapText="1"/>
    </xf>
    <xf numFmtId="0" fontId="62" fillId="9" borderId="58" xfId="0" applyFont="1" applyFill="1" applyBorder="1" applyAlignment="1">
      <alignment horizontal="left" vertical="center" wrapText="1"/>
    </xf>
    <xf numFmtId="0" fontId="49" fillId="9" borderId="43" xfId="0" applyFont="1" applyFill="1" applyBorder="1" applyAlignment="1">
      <alignment horizontal="center"/>
    </xf>
    <xf numFmtId="0" fontId="49" fillId="9" borderId="44" xfId="0" applyFont="1" applyFill="1" applyBorder="1" applyAlignment="1">
      <alignment horizontal="center"/>
    </xf>
    <xf numFmtId="0" fontId="49" fillId="9" borderId="50" xfId="0" applyFont="1" applyFill="1" applyBorder="1" applyAlignment="1">
      <alignment horizontal="center"/>
    </xf>
    <xf numFmtId="0" fontId="87" fillId="13" borderId="66" xfId="0" applyFont="1" applyFill="1" applyBorder="1" applyAlignment="1">
      <alignment horizontal="left" vertical="center" wrapText="1"/>
    </xf>
    <xf numFmtId="0" fontId="49" fillId="13" borderId="67" xfId="0" applyFont="1" applyFill="1" applyBorder="1" applyAlignment="1">
      <alignment horizontal="center"/>
    </xf>
    <xf numFmtId="0" fontId="49" fillId="13" borderId="68" xfId="0" applyFont="1" applyFill="1" applyBorder="1" applyAlignment="1">
      <alignment horizontal="center"/>
    </xf>
    <xf numFmtId="0" fontId="49" fillId="13" borderId="96" xfId="0" applyFont="1" applyFill="1" applyBorder="1" applyAlignment="1">
      <alignment horizontal="center"/>
    </xf>
    <xf numFmtId="0" fontId="50" fillId="0" borderId="0" xfId="0" applyFont="1"/>
    <xf numFmtId="0" fontId="50" fillId="9" borderId="0" xfId="0" applyFont="1" applyFill="1"/>
    <xf numFmtId="0" fontId="88" fillId="9" borderId="0" xfId="0" applyFont="1" applyFill="1"/>
    <xf numFmtId="0" fontId="49" fillId="13" borderId="37" xfId="0" applyFont="1" applyFill="1" applyBorder="1" applyAlignment="1">
      <alignment horizontal="left" vertical="center" wrapText="1"/>
    </xf>
    <xf numFmtId="0" fontId="62" fillId="16" borderId="54" xfId="0" applyFont="1" applyFill="1" applyBorder="1" applyAlignment="1">
      <alignment horizontal="left" vertical="center" wrapText="1"/>
    </xf>
    <xf numFmtId="0" fontId="49" fillId="9" borderId="54" xfId="0" applyFont="1" applyFill="1" applyBorder="1" applyAlignment="1">
      <alignment horizontal="left" vertical="center" wrapText="1"/>
    </xf>
    <xf numFmtId="0" fontId="49" fillId="16" borderId="1" xfId="0" applyFont="1" applyFill="1" applyBorder="1" applyAlignment="1">
      <alignment horizontal="center"/>
    </xf>
    <xf numFmtId="0" fontId="49" fillId="16" borderId="25" xfId="0" applyFont="1" applyFill="1" applyBorder="1" applyAlignment="1">
      <alignment horizontal="center"/>
    </xf>
    <xf numFmtId="0" fontId="49" fillId="16" borderId="48" xfId="0" applyFont="1" applyFill="1" applyBorder="1" applyAlignment="1">
      <alignment horizontal="center"/>
    </xf>
    <xf numFmtId="0" fontId="49" fillId="9" borderId="69" xfId="0" applyFont="1" applyFill="1" applyBorder="1" applyAlignment="1">
      <alignment horizontal="left" vertical="center" wrapText="1"/>
    </xf>
    <xf numFmtId="0" fontId="49" fillId="9" borderId="57" xfId="0" applyFont="1" applyFill="1" applyBorder="1" applyAlignment="1">
      <alignment horizontal="center"/>
    </xf>
    <xf numFmtId="0" fontId="49" fillId="9" borderId="70" xfId="0" applyFont="1" applyFill="1" applyBorder="1" applyAlignment="1">
      <alignment horizontal="center"/>
    </xf>
    <xf numFmtId="0" fontId="49" fillId="9" borderId="100" xfId="0" applyFont="1" applyFill="1" applyBorder="1" applyAlignment="1">
      <alignment horizontal="center"/>
    </xf>
    <xf numFmtId="0" fontId="49" fillId="9" borderId="54" xfId="0" quotePrefix="1" applyFont="1" applyFill="1" applyBorder="1" applyAlignment="1">
      <alignment horizontal="left" vertical="center" wrapText="1"/>
    </xf>
    <xf numFmtId="0" fontId="49" fillId="9" borderId="58" xfId="0" applyFont="1" applyFill="1" applyBorder="1" applyAlignment="1">
      <alignment horizontal="left" vertical="center" wrapText="1"/>
    </xf>
    <xf numFmtId="0" fontId="58" fillId="9" borderId="71" xfId="0" applyFont="1" applyFill="1" applyBorder="1" applyAlignment="1">
      <alignment horizontal="left" vertical="center" wrapText="1"/>
    </xf>
    <xf numFmtId="0" fontId="58" fillId="9" borderId="72" xfId="0" applyFont="1" applyFill="1" applyBorder="1" applyAlignment="1">
      <alignment horizontal="center" vertical="center"/>
    </xf>
    <xf numFmtId="0" fontId="49" fillId="9" borderId="83" xfId="0" applyFont="1" applyFill="1" applyBorder="1" applyAlignment="1">
      <alignment horizontal="center" vertical="center"/>
    </xf>
    <xf numFmtId="0" fontId="49" fillId="9" borderId="12" xfId="0" applyFont="1" applyFill="1" applyBorder="1"/>
    <xf numFmtId="0" fontId="74" fillId="26" borderId="62" xfId="0" applyFont="1" applyFill="1" applyBorder="1" applyAlignment="1">
      <alignment horizontal="left" wrapText="1"/>
    </xf>
    <xf numFmtId="0" fontId="90" fillId="9" borderId="0" xfId="0" applyFont="1" applyFill="1" applyAlignment="1">
      <alignment horizontal="center"/>
    </xf>
    <xf numFmtId="0" fontId="55" fillId="9" borderId="0" xfId="0" applyFont="1" applyFill="1" applyAlignment="1">
      <alignment horizontal="left"/>
    </xf>
    <xf numFmtId="0" fontId="55" fillId="9" borderId="0" xfId="0" applyFont="1" applyFill="1" applyAlignment="1">
      <alignment horizontal="center" vertical="top"/>
    </xf>
    <xf numFmtId="9" fontId="55" fillId="9" borderId="0" xfId="1" applyFont="1" applyFill="1" applyAlignment="1">
      <alignment horizontal="center" vertical="top"/>
    </xf>
    <xf numFmtId="8" fontId="58" fillId="16" borderId="0" xfId="6" applyNumberFormat="1" applyFont="1" applyFill="1" applyAlignment="1">
      <alignment horizontal="center" wrapText="1"/>
    </xf>
    <xf numFmtId="0" fontId="28" fillId="0" borderId="0" xfId="4"/>
    <xf numFmtId="0" fontId="49" fillId="26" borderId="103" xfId="0" applyFont="1" applyFill="1" applyBorder="1"/>
    <xf numFmtId="0" fontId="49" fillId="26" borderId="105" xfId="0" applyFont="1" applyFill="1" applyBorder="1"/>
    <xf numFmtId="0" fontId="15" fillId="9" borderId="1" xfId="0" applyFont="1" applyFill="1" applyBorder="1" applyAlignment="1">
      <alignment horizontal="left"/>
    </xf>
    <xf numFmtId="164" fontId="14" fillId="9" borderId="1" xfId="1" applyNumberFormat="1" applyFont="1" applyFill="1" applyBorder="1" applyAlignment="1">
      <alignment horizontal="center"/>
    </xf>
    <xf numFmtId="164" fontId="14" fillId="9" borderId="43" xfId="1" applyNumberFormat="1" applyFont="1" applyFill="1" applyBorder="1" applyAlignment="1">
      <alignment horizontal="center"/>
    </xf>
    <xf numFmtId="166" fontId="14" fillId="15" borderId="44" xfId="0" applyNumberFormat="1" applyFont="1" applyFill="1" applyBorder="1" applyAlignment="1">
      <alignment horizontal="center"/>
    </xf>
    <xf numFmtId="0" fontId="18" fillId="9" borderId="99" xfId="0" applyFont="1" applyFill="1" applyBorder="1" applyAlignment="1">
      <alignment horizontal="left"/>
    </xf>
    <xf numFmtId="164" fontId="14" fillId="9" borderId="52" xfId="1" applyNumberFormat="1" applyFont="1" applyFill="1" applyBorder="1" applyAlignment="1">
      <alignment horizontal="center"/>
    </xf>
    <xf numFmtId="0" fontId="15" fillId="9" borderId="97" xfId="0" applyFont="1" applyFill="1" applyBorder="1" applyAlignment="1">
      <alignment horizontal="left"/>
    </xf>
    <xf numFmtId="164" fontId="14" fillId="9" borderId="72" xfId="1" applyNumberFormat="1" applyFont="1" applyFill="1" applyBorder="1" applyAlignment="1">
      <alignment horizontal="center"/>
    </xf>
    <xf numFmtId="166" fontId="14" fillId="15" borderId="83" xfId="0" applyNumberFormat="1" applyFont="1" applyFill="1" applyBorder="1" applyAlignment="1">
      <alignment horizontal="center"/>
    </xf>
    <xf numFmtId="0" fontId="0" fillId="5" borderId="0" xfId="0" applyFill="1" applyAlignment="1">
      <alignment horizontal="center"/>
    </xf>
    <xf numFmtId="166" fontId="14" fillId="0" borderId="53" xfId="0" applyNumberFormat="1" applyFont="1" applyBorder="1" applyAlignment="1">
      <alignment horizontal="center"/>
    </xf>
    <xf numFmtId="166" fontId="14" fillId="0" borderId="25" xfId="0" applyNumberFormat="1" applyFont="1" applyBorder="1" applyAlignment="1">
      <alignment horizontal="center"/>
    </xf>
    <xf numFmtId="0" fontId="69" fillId="28" borderId="106" xfId="0" applyFont="1" applyFill="1" applyBorder="1" applyAlignment="1">
      <alignment horizontal="center" vertical="center" wrapText="1"/>
    </xf>
    <xf numFmtId="0" fontId="69" fillId="28" borderId="0" xfId="0" applyFont="1" applyFill="1" applyAlignment="1">
      <alignment horizontal="center" vertical="center" wrapText="1"/>
    </xf>
    <xf numFmtId="0" fontId="32" fillId="34" borderId="36" xfId="0" applyFont="1" applyFill="1" applyBorder="1" applyAlignment="1">
      <alignment wrapText="1"/>
    </xf>
    <xf numFmtId="0" fontId="13" fillId="34" borderId="36" xfId="0" applyFont="1" applyFill="1" applyBorder="1" applyAlignment="1">
      <alignment wrapText="1"/>
    </xf>
    <xf numFmtId="0" fontId="50" fillId="9" borderId="0" xfId="0" applyFont="1" applyFill="1" applyAlignment="1">
      <alignment vertical="center"/>
    </xf>
    <xf numFmtId="14" fontId="93" fillId="9" borderId="0" xfId="0" applyNumberFormat="1" applyFont="1" applyFill="1" applyAlignment="1">
      <alignment horizontal="center" vertical="center"/>
    </xf>
    <xf numFmtId="0" fontId="49" fillId="0" borderId="0" xfId="0" applyFont="1" applyAlignment="1">
      <alignment vertical="center"/>
    </xf>
    <xf numFmtId="0" fontId="49" fillId="9" borderId="107" xfId="0" applyFont="1" applyFill="1" applyBorder="1" applyAlignment="1">
      <alignment vertical="center"/>
    </xf>
    <xf numFmtId="0" fontId="49" fillId="9" borderId="0" xfId="0" applyFont="1" applyFill="1" applyAlignment="1">
      <alignment vertical="center"/>
    </xf>
    <xf numFmtId="0" fontId="49" fillId="9" borderId="0" xfId="0" applyFont="1" applyFill="1" applyAlignment="1">
      <alignment horizontal="center" vertical="center"/>
    </xf>
    <xf numFmtId="0" fontId="49" fillId="9" borderId="0" xfId="0" applyFont="1" applyFill="1" applyAlignment="1">
      <alignment horizontal="left" vertical="center" wrapText="1"/>
    </xf>
    <xf numFmtId="0" fontId="58" fillId="9" borderId="0" xfId="0" applyFont="1" applyFill="1" applyAlignment="1">
      <alignment vertical="center"/>
    </xf>
    <xf numFmtId="0" fontId="16" fillId="0" borderId="0" xfId="2" quotePrefix="1" applyAlignment="1">
      <alignment vertical="center"/>
    </xf>
    <xf numFmtId="0" fontId="16" fillId="0" borderId="0" xfId="2" quotePrefix="1" applyFill="1" applyAlignment="1">
      <alignment vertical="center" wrapText="1"/>
    </xf>
    <xf numFmtId="0" fontId="96" fillId="0" borderId="0" xfId="2" quotePrefix="1" applyFont="1" applyFill="1" applyAlignment="1">
      <alignment vertical="center"/>
    </xf>
    <xf numFmtId="0" fontId="58" fillId="9" borderId="0" xfId="0" applyFont="1" applyFill="1" applyAlignment="1">
      <alignment horizontal="left" vertical="center"/>
    </xf>
    <xf numFmtId="0" fontId="16" fillId="9" borderId="0" xfId="2" applyFill="1" applyBorder="1" applyAlignment="1">
      <alignment horizontal="left" vertical="center"/>
    </xf>
    <xf numFmtId="0" fontId="49" fillId="9" borderId="0" xfId="0" applyFont="1" applyFill="1" applyAlignment="1">
      <alignment horizontal="left" vertical="center"/>
    </xf>
    <xf numFmtId="0" fontId="97" fillId="0" borderId="0" xfId="0" applyFont="1" applyAlignment="1">
      <alignment vertical="center"/>
    </xf>
    <xf numFmtId="0" fontId="98" fillId="9" borderId="0" xfId="2" quotePrefix="1" applyNumberFormat="1" applyFont="1" applyFill="1" applyBorder="1" applyAlignment="1">
      <alignment horizontal="left" vertical="center"/>
    </xf>
    <xf numFmtId="0" fontId="50" fillId="9" borderId="0" xfId="0" applyFont="1" applyFill="1" applyAlignment="1">
      <alignment horizontal="left" vertical="center" wrapText="1"/>
    </xf>
    <xf numFmtId="0" fontId="99" fillId="9" borderId="0" xfId="0" applyFont="1" applyFill="1" applyAlignment="1">
      <alignment vertical="center"/>
    </xf>
    <xf numFmtId="0" fontId="16" fillId="9" borderId="0" xfId="2" applyFill="1" applyBorder="1" applyAlignment="1">
      <alignment horizontal="left" vertical="center" wrapText="1"/>
    </xf>
    <xf numFmtId="0" fontId="100" fillId="9" borderId="0" xfId="0" applyFont="1" applyFill="1" applyAlignment="1">
      <alignment horizontal="left" vertical="center" wrapText="1"/>
    </xf>
    <xf numFmtId="0" fontId="102" fillId="9" borderId="0" xfId="0" applyFont="1" applyFill="1" applyAlignment="1">
      <alignment vertical="center"/>
    </xf>
    <xf numFmtId="0" fontId="103" fillId="9" borderId="0" xfId="0" applyFont="1" applyFill="1" applyAlignment="1">
      <alignment horizontal="right" vertical="center"/>
    </xf>
    <xf numFmtId="0" fontId="102" fillId="9" borderId="0" xfId="0" applyFont="1" applyFill="1" applyAlignment="1">
      <alignment horizontal="center" vertical="center"/>
    </xf>
    <xf numFmtId="0" fontId="75" fillId="9" borderId="0" xfId="0" applyFont="1" applyFill="1" applyAlignment="1">
      <alignment vertical="center"/>
    </xf>
    <xf numFmtId="0" fontId="75" fillId="9" borderId="0" xfId="0" applyFont="1" applyFill="1" applyAlignment="1">
      <alignment horizontal="right" vertical="center"/>
    </xf>
    <xf numFmtId="0" fontId="104" fillId="34" borderId="108" xfId="0" applyFont="1" applyFill="1" applyBorder="1" applyAlignment="1" applyProtection="1">
      <alignment horizontal="center" vertical="center"/>
      <protection locked="0"/>
    </xf>
    <xf numFmtId="0" fontId="104" fillId="9" borderId="0" xfId="0" applyFont="1" applyFill="1" applyAlignment="1">
      <alignment vertical="center"/>
    </xf>
    <xf numFmtId="0" fontId="104" fillId="34" borderId="0" xfId="0" applyFont="1" applyFill="1" applyAlignment="1" applyProtection="1">
      <alignment horizontal="center" vertical="center"/>
      <protection locked="0"/>
    </xf>
    <xf numFmtId="0" fontId="50" fillId="0" borderId="0" xfId="0" applyFont="1" applyAlignment="1">
      <alignment vertical="center" wrapText="1"/>
    </xf>
    <xf numFmtId="0" fontId="106" fillId="38" borderId="0" xfId="0" applyFont="1" applyFill="1" applyAlignment="1">
      <alignment vertical="center" wrapText="1"/>
    </xf>
    <xf numFmtId="0" fontId="106" fillId="38" borderId="0" xfId="0" applyFont="1" applyFill="1" applyAlignment="1">
      <alignment horizontal="center" vertical="center" wrapText="1"/>
    </xf>
    <xf numFmtId="0" fontId="74" fillId="0" borderId="0" xfId="0" applyFont="1" applyAlignment="1">
      <alignment horizontal="center" vertical="center" wrapText="1"/>
    </xf>
    <xf numFmtId="0" fontId="50" fillId="9" borderId="109" xfId="0" applyFont="1" applyFill="1" applyBorder="1" applyAlignment="1" applyProtection="1">
      <alignment horizontal="left" vertical="center"/>
      <protection locked="0"/>
    </xf>
    <xf numFmtId="0" fontId="50" fillId="34" borderId="109" xfId="0" applyFont="1" applyFill="1" applyBorder="1" applyAlignment="1" applyProtection="1">
      <alignment horizontal="left" vertical="center"/>
      <protection locked="0"/>
    </xf>
    <xf numFmtId="170" fontId="50" fillId="34" borderId="110" xfId="0" applyNumberFormat="1" applyFont="1" applyFill="1" applyBorder="1" applyAlignment="1">
      <alignment vertical="center"/>
    </xf>
    <xf numFmtId="0" fontId="61" fillId="34" borderId="111" xfId="0" applyFont="1" applyFill="1" applyBorder="1" applyAlignment="1" applyProtection="1">
      <alignment horizontal="left" vertical="center"/>
      <protection locked="0"/>
    </xf>
    <xf numFmtId="0" fontId="107" fillId="39" borderId="0" xfId="0" applyFont="1" applyFill="1" applyAlignment="1">
      <alignment vertical="center"/>
    </xf>
    <xf numFmtId="0" fontId="106" fillId="39" borderId="0" xfId="0" applyFont="1" applyFill="1" applyAlignment="1">
      <alignment vertical="center"/>
    </xf>
    <xf numFmtId="0" fontId="106" fillId="39" borderId="0" xfId="0" applyFont="1" applyFill="1" applyAlignment="1">
      <alignment horizontal="right" vertical="center"/>
    </xf>
    <xf numFmtId="170" fontId="108" fillId="9" borderId="3" xfId="0" applyNumberFormat="1" applyFont="1" applyFill="1" applyBorder="1" applyAlignment="1">
      <alignment vertical="center"/>
    </xf>
    <xf numFmtId="0" fontId="50" fillId="9" borderId="111" xfId="0" applyFont="1" applyFill="1" applyBorder="1" applyAlignment="1" applyProtection="1">
      <alignment horizontal="left" vertical="center"/>
      <protection locked="0"/>
    </xf>
    <xf numFmtId="0" fontId="50" fillId="0" borderId="0" xfId="0" applyFont="1" applyAlignment="1">
      <alignment vertical="center"/>
    </xf>
    <xf numFmtId="0" fontId="50" fillId="0" borderId="109" xfId="0" applyFont="1" applyBorder="1" applyAlignment="1" applyProtection="1">
      <alignment horizontal="left" vertical="center"/>
      <protection locked="0"/>
    </xf>
    <xf numFmtId="0" fontId="50" fillId="9" borderId="112" xfId="0" applyFont="1" applyFill="1" applyBorder="1" applyAlignment="1">
      <alignment vertical="center"/>
    </xf>
    <xf numFmtId="0" fontId="50" fillId="9" borderId="113" xfId="0" applyFont="1" applyFill="1" applyBorder="1" applyAlignment="1">
      <alignment vertical="center"/>
    </xf>
    <xf numFmtId="0" fontId="50" fillId="9" borderId="109" xfId="0" applyFont="1" applyFill="1" applyBorder="1" applyAlignment="1" applyProtection="1">
      <alignment horizontal="left" vertical="center" wrapText="1"/>
      <protection locked="0"/>
    </xf>
    <xf numFmtId="0" fontId="50" fillId="0" borderId="109" xfId="0" applyFont="1" applyBorder="1" applyAlignment="1" applyProtection="1">
      <alignment horizontal="left" vertical="center" wrapText="1"/>
      <protection locked="0"/>
    </xf>
    <xf numFmtId="0" fontId="61" fillId="34" borderId="111" xfId="0" applyFont="1" applyFill="1" applyBorder="1" applyAlignment="1" applyProtection="1">
      <alignment horizontal="left" vertical="center" wrapText="1"/>
      <protection locked="0"/>
    </xf>
    <xf numFmtId="0" fontId="50" fillId="9" borderId="114" xfId="0" applyFont="1" applyFill="1" applyBorder="1" applyAlignment="1">
      <alignment vertical="center"/>
    </xf>
    <xf numFmtId="0" fontId="16" fillId="9" borderId="0" xfId="2" applyFill="1" applyBorder="1" applyAlignment="1">
      <alignment horizontal="center" vertical="center"/>
    </xf>
    <xf numFmtId="0" fontId="50" fillId="39" borderId="109" xfId="0" applyFont="1" applyFill="1" applyBorder="1" applyAlignment="1" applyProtection="1">
      <alignment horizontal="left" vertical="center"/>
      <protection locked="0"/>
    </xf>
    <xf numFmtId="0" fontId="50" fillId="0" borderId="115" xfId="0" applyFont="1" applyBorder="1" applyAlignment="1" applyProtection="1">
      <alignment horizontal="left" vertical="center"/>
      <protection locked="0"/>
    </xf>
    <xf numFmtId="0" fontId="109" fillId="39" borderId="0" xfId="0" applyFont="1" applyFill="1" applyAlignment="1">
      <alignment horizontal="center" vertical="center"/>
    </xf>
    <xf numFmtId="0" fontId="109" fillId="39" borderId="116" xfId="0" applyFont="1" applyFill="1" applyBorder="1" applyAlignment="1">
      <alignment horizontal="center" vertical="center"/>
    </xf>
    <xf numFmtId="0" fontId="74" fillId="30" borderId="0" xfId="0" applyFont="1" applyFill="1" applyAlignment="1">
      <alignment horizontal="left" vertical="center"/>
    </xf>
    <xf numFmtId="0" fontId="107" fillId="9" borderId="0" xfId="0" applyFont="1" applyFill="1" applyAlignment="1">
      <alignment vertical="center"/>
    </xf>
    <xf numFmtId="0" fontId="106" fillId="9" borderId="0" xfId="0" applyFont="1" applyFill="1" applyAlignment="1">
      <alignment horizontal="right" vertical="center"/>
    </xf>
    <xf numFmtId="170" fontId="108" fillId="9" borderId="0" xfId="0" applyNumberFormat="1" applyFont="1" applyFill="1" applyAlignment="1">
      <alignment vertical="center"/>
    </xf>
    <xf numFmtId="0" fontId="107" fillId="0" borderId="0" xfId="0" applyFont="1" applyAlignment="1">
      <alignment vertical="center"/>
    </xf>
    <xf numFmtId="0" fontId="109" fillId="0" borderId="0" xfId="0" applyFont="1" applyAlignment="1">
      <alignment horizontal="center" vertical="center"/>
    </xf>
    <xf numFmtId="0" fontId="106" fillId="0" borderId="0" xfId="0" applyFont="1" applyAlignment="1">
      <alignment horizontal="right" vertical="center"/>
    </xf>
    <xf numFmtId="170" fontId="108" fillId="0" borderId="0" xfId="0" applyNumberFormat="1" applyFont="1" applyAlignment="1">
      <alignment vertical="center"/>
    </xf>
    <xf numFmtId="0" fontId="109" fillId="39" borderId="116" xfId="0" applyFont="1" applyFill="1" applyBorder="1" applyAlignment="1">
      <alignment horizontal="center" vertical="center" wrapText="1"/>
    </xf>
    <xf numFmtId="0" fontId="28" fillId="39" borderId="0" xfId="0" applyFont="1" applyFill="1" applyAlignment="1" applyProtection="1">
      <alignment horizontal="left" vertical="center" wrapText="1"/>
      <protection locked="0"/>
    </xf>
    <xf numFmtId="0" fontId="49" fillId="9" borderId="0" xfId="0" applyFont="1" applyFill="1" applyAlignment="1" applyProtection="1">
      <alignment horizontal="center" vertical="center"/>
      <protection locked="0"/>
    </xf>
    <xf numFmtId="0" fontId="0" fillId="0" borderId="0" xfId="0" applyAlignment="1">
      <alignment vertical="center"/>
    </xf>
    <xf numFmtId="42" fontId="58" fillId="24" borderId="55" xfId="5" applyNumberFormat="1" applyFont="1" applyFill="1" applyBorder="1" applyAlignment="1" applyProtection="1">
      <alignment horizontal="center" vertical="center" wrapText="1"/>
      <protection locked="0"/>
    </xf>
    <xf numFmtId="42" fontId="58" fillId="24" borderId="52" xfId="5" applyNumberFormat="1" applyFont="1" applyFill="1" applyBorder="1" applyAlignment="1" applyProtection="1">
      <alignment horizontal="center" vertical="center" wrapText="1"/>
      <protection locked="0"/>
    </xf>
    <xf numFmtId="42" fontId="58" fillId="24" borderId="10" xfId="5" applyNumberFormat="1" applyFont="1" applyFill="1" applyBorder="1" applyAlignment="1" applyProtection="1">
      <alignment horizontal="center" vertical="center" wrapText="1"/>
      <protection locked="0"/>
    </xf>
    <xf numFmtId="0" fontId="58" fillId="24" borderId="37" xfId="0" applyFont="1" applyFill="1" applyBorder="1" applyAlignment="1" applyProtection="1">
      <alignment horizontal="center" vertical="center" wrapText="1"/>
      <protection locked="0"/>
    </xf>
    <xf numFmtId="0" fontId="58" fillId="24" borderId="38" xfId="0" applyFont="1" applyFill="1" applyBorder="1" applyAlignment="1" applyProtection="1">
      <alignment horizontal="center" vertical="center" wrapText="1"/>
      <protection locked="0"/>
    </xf>
    <xf numFmtId="42" fontId="58" fillId="24" borderId="47" xfId="5" applyNumberFormat="1" applyFont="1" applyFill="1" applyBorder="1" applyAlignment="1" applyProtection="1">
      <alignment horizontal="center" vertical="center" wrapText="1"/>
      <protection locked="0"/>
    </xf>
    <xf numFmtId="42" fontId="58" fillId="24" borderId="38" xfId="5" applyNumberFormat="1" applyFont="1" applyFill="1" applyBorder="1" applyAlignment="1" applyProtection="1">
      <alignment horizontal="center" vertical="center" wrapText="1"/>
      <protection locked="0"/>
    </xf>
    <xf numFmtId="42" fontId="58" fillId="24" borderId="76" xfId="5" applyNumberFormat="1" applyFont="1" applyFill="1" applyBorder="1" applyAlignment="1" applyProtection="1">
      <alignment horizontal="center" vertical="center" wrapText="1"/>
      <protection locked="0"/>
    </xf>
    <xf numFmtId="0" fontId="110" fillId="21" borderId="117" xfId="0" applyFont="1" applyFill="1" applyBorder="1" applyAlignment="1">
      <alignment vertical="center"/>
    </xf>
    <xf numFmtId="0" fontId="49" fillId="0" borderId="1" xfId="0" applyFont="1" applyBorder="1" applyAlignment="1">
      <alignment vertical="center"/>
    </xf>
    <xf numFmtId="170" fontId="49" fillId="34" borderId="118" xfId="0" applyNumberFormat="1" applyFont="1" applyFill="1" applyBorder="1" applyAlignment="1" applyProtection="1">
      <alignment horizontal="right" vertical="center"/>
      <protection locked="0"/>
    </xf>
    <xf numFmtId="170" fontId="49" fillId="34" borderId="119" xfId="6" applyNumberFormat="1" applyFont="1" applyFill="1" applyBorder="1" applyAlignment="1" applyProtection="1">
      <alignment horizontal="right" vertical="center"/>
      <protection locked="0"/>
    </xf>
    <xf numFmtId="170" fontId="49" fillId="34" borderId="120" xfId="0" applyNumberFormat="1" applyFont="1" applyFill="1" applyBorder="1" applyAlignment="1" applyProtection="1">
      <alignment horizontal="right" vertical="center"/>
      <protection locked="0"/>
    </xf>
    <xf numFmtId="0" fontId="49" fillId="9" borderId="46" xfId="0" applyFont="1" applyFill="1" applyBorder="1" applyAlignment="1">
      <alignment vertical="center"/>
    </xf>
    <xf numFmtId="0" fontId="49" fillId="0" borderId="36" xfId="0" applyFont="1" applyBorder="1" applyAlignment="1">
      <alignment vertical="center"/>
    </xf>
    <xf numFmtId="170" fontId="49" fillId="34" borderId="121" xfId="0" applyNumberFormat="1" applyFont="1" applyFill="1" applyBorder="1" applyAlignment="1" applyProtection="1">
      <alignment horizontal="right" vertical="center"/>
      <protection locked="0"/>
    </xf>
    <xf numFmtId="170" fontId="49" fillId="34" borderId="122" xfId="0" applyNumberFormat="1" applyFont="1" applyFill="1" applyBorder="1" applyAlignment="1" applyProtection="1">
      <alignment horizontal="right" vertical="center"/>
      <protection locked="0"/>
    </xf>
    <xf numFmtId="170" fontId="49" fillId="34" borderId="123" xfId="0" applyNumberFormat="1" applyFont="1" applyFill="1" applyBorder="1" applyAlignment="1" applyProtection="1">
      <alignment horizontal="right" vertical="center"/>
      <protection locked="0"/>
    </xf>
    <xf numFmtId="0" fontId="62" fillId="33" borderId="1" xfId="0" applyFont="1" applyFill="1" applyBorder="1" applyAlignment="1" applyProtection="1">
      <alignment vertical="center"/>
      <protection locked="0"/>
    </xf>
    <xf numFmtId="170" fontId="49" fillId="34" borderId="124" xfId="0" applyNumberFormat="1" applyFont="1" applyFill="1" applyBorder="1" applyAlignment="1" applyProtection="1">
      <alignment horizontal="right" vertical="center"/>
      <protection locked="0"/>
    </xf>
    <xf numFmtId="170" fontId="49" fillId="34" borderId="125" xfId="0" applyNumberFormat="1" applyFont="1" applyFill="1" applyBorder="1" applyAlignment="1" applyProtection="1">
      <alignment horizontal="right" vertical="center"/>
      <protection locked="0"/>
    </xf>
    <xf numFmtId="170" fontId="49" fillId="34" borderId="126" xfId="0" applyNumberFormat="1" applyFont="1" applyFill="1" applyBorder="1" applyAlignment="1" applyProtection="1">
      <alignment horizontal="right" vertical="center"/>
      <protection locked="0"/>
    </xf>
    <xf numFmtId="170" fontId="49" fillId="0" borderId="0" xfId="5" applyNumberFormat="1" applyFont="1" applyBorder="1" applyAlignment="1">
      <alignment horizontal="right" vertical="center"/>
    </xf>
    <xf numFmtId="170" fontId="49" fillId="0" borderId="12" xfId="5" applyNumberFormat="1" applyFont="1" applyBorder="1" applyAlignment="1">
      <alignment horizontal="right" vertical="center"/>
    </xf>
    <xf numFmtId="0" fontId="110" fillId="21" borderId="127" xfId="0" applyFont="1" applyFill="1" applyBorder="1" applyAlignment="1">
      <alignment vertical="center"/>
    </xf>
    <xf numFmtId="170" fontId="49" fillId="34" borderId="118" xfId="6" applyNumberFormat="1" applyFont="1" applyFill="1" applyBorder="1" applyAlignment="1" applyProtection="1">
      <alignment horizontal="right" vertical="center"/>
      <protection locked="0"/>
    </xf>
    <xf numFmtId="170" fontId="49" fillId="35" borderId="128" xfId="0" applyNumberFormat="1" applyFont="1" applyFill="1" applyBorder="1" applyAlignment="1" applyProtection="1">
      <alignment horizontal="right" vertical="center"/>
      <protection hidden="1"/>
    </xf>
    <xf numFmtId="0" fontId="111" fillId="9" borderId="46" xfId="0" applyFont="1" applyFill="1" applyBorder="1" applyAlignment="1">
      <alignment vertical="center"/>
    </xf>
    <xf numFmtId="0" fontId="111" fillId="9" borderId="0" xfId="0" applyFont="1" applyFill="1" applyAlignment="1">
      <alignment vertical="center"/>
    </xf>
    <xf numFmtId="170" fontId="111" fillId="9" borderId="0" xfId="5" applyNumberFormat="1" applyFont="1" applyFill="1" applyBorder="1" applyAlignment="1">
      <alignment horizontal="right" vertical="center"/>
    </xf>
    <xf numFmtId="170" fontId="111" fillId="9" borderId="12" xfId="5" applyNumberFormat="1" applyFont="1" applyFill="1" applyBorder="1" applyAlignment="1">
      <alignment horizontal="right" vertical="center"/>
    </xf>
    <xf numFmtId="0" fontId="49" fillId="33" borderId="1" xfId="0" applyFont="1" applyFill="1" applyBorder="1" applyAlignment="1" applyProtection="1">
      <alignment vertical="center"/>
      <protection locked="0"/>
    </xf>
    <xf numFmtId="170" fontId="49" fillId="34" borderId="129" xfId="0" applyNumberFormat="1" applyFont="1" applyFill="1" applyBorder="1" applyAlignment="1" applyProtection="1">
      <alignment horizontal="right" vertical="center"/>
      <protection locked="0"/>
    </xf>
    <xf numFmtId="170" fontId="49" fillId="34" borderId="130" xfId="0" applyNumberFormat="1" applyFont="1" applyFill="1" applyBorder="1" applyAlignment="1" applyProtection="1">
      <alignment horizontal="right" vertical="center"/>
      <protection locked="0"/>
    </xf>
    <xf numFmtId="170" fontId="49" fillId="34" borderId="62" xfId="0" applyNumberFormat="1" applyFont="1" applyFill="1" applyBorder="1" applyAlignment="1" applyProtection="1">
      <alignment horizontal="right" vertical="center"/>
      <protection locked="0"/>
    </xf>
    <xf numFmtId="0" fontId="111" fillId="9" borderId="12" xfId="0" applyFont="1" applyFill="1" applyBorder="1" applyAlignment="1">
      <alignment vertical="center"/>
    </xf>
    <xf numFmtId="0" fontId="110" fillId="9" borderId="6" xfId="0" applyFont="1" applyFill="1" applyBorder="1" applyAlignment="1">
      <alignment vertical="center"/>
    </xf>
    <xf numFmtId="0" fontId="112" fillId="9" borderId="5" xfId="0" applyFont="1" applyFill="1" applyBorder="1" applyAlignment="1">
      <alignment vertical="center"/>
    </xf>
    <xf numFmtId="42" fontId="112" fillId="9" borderId="5" xfId="5" applyNumberFormat="1" applyFont="1" applyFill="1" applyBorder="1" applyAlignment="1">
      <alignment vertical="center"/>
    </xf>
    <xf numFmtId="0" fontId="87" fillId="40" borderId="131" xfId="0" applyFont="1" applyFill="1" applyBorder="1" applyAlignment="1">
      <alignment horizontal="right" vertical="center"/>
    </xf>
    <xf numFmtId="170" fontId="112" fillId="21" borderId="11" xfId="5" applyNumberFormat="1" applyFont="1" applyFill="1" applyBorder="1" applyAlignment="1">
      <alignment horizontal="right" vertical="center"/>
    </xf>
    <xf numFmtId="0" fontId="110" fillId="9" borderId="0" xfId="0" applyFont="1" applyFill="1" applyAlignment="1">
      <alignment vertical="center"/>
    </xf>
    <xf numFmtId="0" fontId="112" fillId="9" borderId="0" xfId="0" applyFont="1" applyFill="1" applyAlignment="1">
      <alignment vertical="center"/>
    </xf>
    <xf numFmtId="42" fontId="112" fillId="9" borderId="0" xfId="5" applyNumberFormat="1" applyFont="1" applyFill="1" applyBorder="1" applyAlignment="1">
      <alignment vertical="center"/>
    </xf>
    <xf numFmtId="0" fontId="87" fillId="41" borderId="0" xfId="0" applyFont="1" applyFill="1" applyAlignment="1">
      <alignment horizontal="right" vertical="center"/>
    </xf>
    <xf numFmtId="0" fontId="117" fillId="0" borderId="0" xfId="0" applyFont="1"/>
    <xf numFmtId="0" fontId="26" fillId="9" borderId="11" xfId="0" applyFont="1" applyFill="1" applyBorder="1" applyAlignment="1">
      <alignment horizontal="center" vertical="center"/>
    </xf>
    <xf numFmtId="0" fontId="0" fillId="42" borderId="51" xfId="0" applyFill="1" applyBorder="1" applyAlignment="1">
      <alignment horizontal="right" vertical="center"/>
    </xf>
    <xf numFmtId="0" fontId="0" fillId="42" borderId="10" xfId="0" applyFill="1" applyBorder="1" applyAlignment="1">
      <alignment vertical="center"/>
    </xf>
    <xf numFmtId="0" fontId="0" fillId="42" borderId="82" xfId="0" applyFill="1" applyBorder="1" applyAlignment="1">
      <alignment horizontal="right" vertical="center" wrapText="1"/>
    </xf>
    <xf numFmtId="0" fontId="0" fillId="42" borderId="0" xfId="0" applyFill="1" applyAlignment="1">
      <alignment horizontal="right" vertical="center" wrapText="1"/>
    </xf>
    <xf numFmtId="0" fontId="0" fillId="42" borderId="12" xfId="0" applyFill="1" applyBorder="1" applyAlignment="1">
      <alignment vertical="center"/>
    </xf>
    <xf numFmtId="0" fontId="0" fillId="42" borderId="5" xfId="0" applyFill="1" applyBorder="1" applyAlignment="1">
      <alignment horizontal="right" vertical="center" wrapText="1"/>
    </xf>
    <xf numFmtId="0" fontId="0" fillId="42" borderId="11" xfId="0" applyFill="1" applyBorder="1" applyAlignment="1">
      <alignment vertical="center"/>
    </xf>
    <xf numFmtId="0" fontId="50" fillId="17" borderId="79" xfId="0" applyFont="1" applyFill="1" applyBorder="1" applyAlignment="1">
      <alignment vertical="center" wrapText="1"/>
    </xf>
    <xf numFmtId="0" fontId="50" fillId="17" borderId="8" xfId="0" applyFont="1" applyFill="1" applyBorder="1" applyAlignment="1">
      <alignment vertical="center" wrapText="1"/>
    </xf>
    <xf numFmtId="0" fontId="56" fillId="9" borderId="11" xfId="0" applyFont="1" applyFill="1" applyBorder="1" applyAlignment="1">
      <alignment horizontal="center" vertical="center"/>
    </xf>
    <xf numFmtId="0" fontId="0" fillId="31" borderId="54" xfId="0" applyFill="1" applyBorder="1" applyAlignment="1">
      <alignment horizontal="center" vertical="center"/>
    </xf>
    <xf numFmtId="0" fontId="0" fillId="31" borderId="1" xfId="0" applyFill="1" applyBorder="1" applyAlignment="1">
      <alignment horizontal="center" vertical="center"/>
    </xf>
    <xf numFmtId="0" fontId="0" fillId="31" borderId="25" xfId="0" applyFill="1" applyBorder="1" applyAlignment="1">
      <alignment horizontal="center" vertical="center"/>
    </xf>
    <xf numFmtId="0" fontId="86" fillId="0" borderId="61" xfId="0" applyFont="1" applyBorder="1" applyAlignment="1">
      <alignment horizontal="center" vertical="center" wrapText="1"/>
    </xf>
    <xf numFmtId="0" fontId="118" fillId="0" borderId="61" xfId="0" applyFont="1" applyBorder="1" applyAlignment="1">
      <alignment horizontal="center" vertical="center" wrapText="1"/>
    </xf>
    <xf numFmtId="0" fontId="118" fillId="43" borderId="61" xfId="0" applyFont="1" applyFill="1" applyBorder="1" applyAlignment="1">
      <alignment horizontal="center" vertical="center" wrapText="1"/>
    </xf>
    <xf numFmtId="0" fontId="0" fillId="0" borderId="5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31" borderId="58" xfId="0" applyFill="1" applyBorder="1" applyAlignment="1">
      <alignment horizontal="center" vertical="center"/>
    </xf>
    <xf numFmtId="0" fontId="120" fillId="44" borderId="3" xfId="0" applyFont="1" applyFill="1" applyBorder="1" applyAlignment="1">
      <alignment horizontal="left" vertical="center" wrapText="1"/>
    </xf>
    <xf numFmtId="0" fontId="120" fillId="0" borderId="8" xfId="0" applyFont="1" applyBorder="1" applyAlignment="1">
      <alignment horizontal="center" vertical="center" wrapText="1"/>
    </xf>
    <xf numFmtId="0" fontId="120" fillId="44" borderId="7" xfId="0" applyFont="1" applyFill="1" applyBorder="1" applyAlignment="1">
      <alignment horizontal="left" vertical="center" wrapText="1"/>
    </xf>
    <xf numFmtId="0" fontId="121" fillId="44" borderId="11" xfId="0" applyFont="1" applyFill="1" applyBorder="1" applyAlignment="1">
      <alignment horizontal="center" vertical="center" wrapText="1"/>
    </xf>
    <xf numFmtId="0" fontId="120" fillId="45" borderId="11" xfId="0" applyFont="1" applyFill="1" applyBorder="1" applyAlignment="1">
      <alignment horizontal="center" vertical="center"/>
    </xf>
    <xf numFmtId="0" fontId="120" fillId="26" borderId="11" xfId="0" applyFont="1" applyFill="1" applyBorder="1" applyAlignment="1">
      <alignment horizontal="left" vertical="center" wrapText="1"/>
    </xf>
    <xf numFmtId="0" fontId="120" fillId="26" borderId="11" xfId="0" applyFont="1" applyFill="1" applyBorder="1" applyAlignment="1">
      <alignment horizontal="center" vertical="center"/>
    </xf>
    <xf numFmtId="0" fontId="122" fillId="26" borderId="11" xfId="0" applyFont="1" applyFill="1" applyBorder="1" applyAlignment="1">
      <alignment horizontal="left" vertical="center"/>
    </xf>
    <xf numFmtId="0" fontId="123" fillId="26" borderId="11" xfId="0" applyFont="1" applyFill="1" applyBorder="1" applyAlignment="1">
      <alignment horizontal="center" vertical="center"/>
    </xf>
    <xf numFmtId="0" fontId="124" fillId="26" borderId="11" xfId="0" applyFont="1" applyFill="1" applyBorder="1" applyAlignment="1">
      <alignment horizontal="left" vertical="center"/>
    </xf>
    <xf numFmtId="0" fontId="125" fillId="26" borderId="11" xfId="0" applyFont="1" applyFill="1" applyBorder="1" applyAlignment="1">
      <alignment horizontal="center" vertical="center"/>
    </xf>
    <xf numFmtId="0" fontId="121" fillId="44" borderId="4" xfId="0" applyFont="1" applyFill="1" applyBorder="1" applyAlignment="1">
      <alignment horizontal="left" vertical="center"/>
    </xf>
    <xf numFmtId="0" fontId="88" fillId="0" borderId="0" xfId="0" applyFont="1"/>
    <xf numFmtId="0" fontId="126" fillId="44" borderId="0" xfId="0" applyFont="1" applyFill="1" applyAlignment="1">
      <alignment horizontal="left" vertical="center"/>
    </xf>
    <xf numFmtId="0" fontId="122" fillId="44" borderId="7" xfId="0" applyFont="1" applyFill="1" applyBorder="1" applyAlignment="1">
      <alignment horizontal="left" vertical="center" wrapText="1"/>
    </xf>
    <xf numFmtId="0" fontId="121" fillId="44" borderId="7" xfId="0" applyFont="1" applyFill="1" applyBorder="1" applyAlignment="1">
      <alignment horizontal="left" vertical="center" wrapText="1"/>
    </xf>
    <xf numFmtId="0" fontId="0" fillId="42" borderId="51" xfId="0" applyFill="1" applyBorder="1" applyAlignment="1">
      <alignment horizontal="right" wrapText="1"/>
    </xf>
    <xf numFmtId="0" fontId="0" fillId="42" borderId="10" xfId="0" applyFill="1" applyBorder="1" applyAlignment="1">
      <alignment wrapText="1"/>
    </xf>
    <xf numFmtId="0" fontId="0" fillId="42" borderId="78" xfId="0" applyFill="1" applyBorder="1" applyAlignment="1">
      <alignment horizontal="right" vertical="center" wrapText="1"/>
    </xf>
    <xf numFmtId="0" fontId="0" fillId="42" borderId="136" xfId="0" applyFill="1" applyBorder="1" applyAlignment="1">
      <alignment vertical="center" wrapText="1"/>
    </xf>
    <xf numFmtId="0" fontId="0" fillId="42" borderId="132" xfId="0" applyFill="1" applyBorder="1" applyAlignment="1">
      <alignment horizontal="right" vertical="top"/>
    </xf>
    <xf numFmtId="0" fontId="0" fillId="42" borderId="82" xfId="0" applyFill="1" applyBorder="1" applyAlignment="1">
      <alignment vertical="top"/>
    </xf>
    <xf numFmtId="0" fontId="0" fillId="42" borderId="82" xfId="0" applyFill="1" applyBorder="1" applyAlignment="1">
      <alignment horizontal="center" vertical="center" wrapText="1"/>
    </xf>
    <xf numFmtId="0" fontId="0" fillId="42" borderId="126" xfId="0" applyFill="1" applyBorder="1" applyAlignment="1">
      <alignment horizontal="left" vertical="center"/>
    </xf>
    <xf numFmtId="0" fontId="0" fillId="42" borderId="12" xfId="0" applyFill="1" applyBorder="1" applyAlignment="1">
      <alignment vertical="center" wrapText="1"/>
    </xf>
    <xf numFmtId="0" fontId="0" fillId="42" borderId="6" xfId="0" applyFill="1" applyBorder="1" applyAlignment="1">
      <alignment horizontal="right" vertical="center"/>
    </xf>
    <xf numFmtId="0" fontId="0" fillId="42" borderId="5" xfId="0" applyFill="1" applyBorder="1" applyAlignment="1">
      <alignment vertical="center"/>
    </xf>
    <xf numFmtId="0" fontId="58" fillId="26" borderId="75" xfId="0" applyFont="1" applyFill="1" applyBorder="1" applyAlignment="1">
      <alignment vertical="center"/>
    </xf>
    <xf numFmtId="0" fontId="60" fillId="26" borderId="75" xfId="0" applyFont="1" applyFill="1" applyBorder="1" applyAlignment="1">
      <alignment vertical="center"/>
    </xf>
    <xf numFmtId="0" fontId="49" fillId="26" borderId="51" xfId="0" applyFont="1" applyFill="1" applyBorder="1" applyAlignment="1">
      <alignment vertical="center" wrapText="1"/>
    </xf>
    <xf numFmtId="0" fontId="49" fillId="26" borderId="10" xfId="0" applyFont="1" applyFill="1" applyBorder="1" applyAlignment="1">
      <alignment vertical="center" wrapText="1"/>
    </xf>
    <xf numFmtId="0" fontId="58" fillId="26" borderId="0" xfId="0" applyFont="1" applyFill="1" applyAlignment="1">
      <alignment vertical="center"/>
    </xf>
    <xf numFmtId="0" fontId="49" fillId="26" borderId="77" xfId="0" applyFont="1" applyFill="1" applyBorder="1" applyAlignment="1">
      <alignment vertical="center" wrapText="1"/>
    </xf>
    <xf numFmtId="0" fontId="49" fillId="26" borderId="78" xfId="0" applyFont="1" applyFill="1" applyBorder="1" applyAlignment="1">
      <alignment vertical="center" wrapText="1"/>
    </xf>
    <xf numFmtId="0" fontId="49" fillId="25" borderId="2" xfId="0" applyFont="1" applyFill="1" applyBorder="1" applyAlignment="1">
      <alignment vertical="center" wrapText="1"/>
    </xf>
    <xf numFmtId="0" fontId="49" fillId="25" borderId="79" xfId="0" applyFont="1" applyFill="1" applyBorder="1" applyAlignment="1">
      <alignment vertical="center" wrapText="1"/>
    </xf>
    <xf numFmtId="0" fontId="49" fillId="25" borderId="8" xfId="0" applyFont="1" applyFill="1" applyBorder="1" applyAlignment="1">
      <alignment vertical="center" wrapText="1"/>
    </xf>
    <xf numFmtId="0" fontId="49" fillId="26" borderId="79" xfId="0" applyFont="1" applyFill="1" applyBorder="1" applyAlignment="1">
      <alignment vertical="center" wrapText="1"/>
    </xf>
    <xf numFmtId="0" fontId="49" fillId="26" borderId="8" xfId="0" applyFont="1" applyFill="1" applyBorder="1" applyAlignment="1">
      <alignment vertical="center" wrapText="1"/>
    </xf>
    <xf numFmtId="0" fontId="49" fillId="0" borderId="24" xfId="0" applyFont="1" applyBorder="1" applyAlignment="1">
      <alignment horizontal="center" vertical="center" wrapText="1"/>
    </xf>
    <xf numFmtId="0" fontId="49" fillId="0" borderId="32" xfId="0" applyFont="1" applyBorder="1" applyAlignment="1">
      <alignment horizontal="center" vertical="center" wrapText="1"/>
    </xf>
    <xf numFmtId="0" fontId="129" fillId="26" borderId="0" xfId="0" applyFont="1" applyFill="1"/>
    <xf numFmtId="0" fontId="86" fillId="27" borderId="10" xfId="0" applyFont="1" applyFill="1" applyBorder="1" applyAlignment="1">
      <alignment horizontal="center" vertical="center" wrapText="1"/>
    </xf>
    <xf numFmtId="0" fontId="86" fillId="42" borderId="10" xfId="0" applyFont="1" applyFill="1" applyBorder="1" applyAlignment="1">
      <alignment horizontal="center" vertical="center" wrapText="1"/>
    </xf>
    <xf numFmtId="0" fontId="86" fillId="27" borderId="11" xfId="0" applyFont="1" applyFill="1" applyBorder="1" applyAlignment="1">
      <alignment horizontal="center" vertical="center" wrapText="1"/>
    </xf>
    <xf numFmtId="0" fontId="86" fillId="42" borderId="11" xfId="0" applyFont="1" applyFill="1" applyBorder="1" applyAlignment="1">
      <alignment horizontal="center" vertical="center" wrapText="1"/>
    </xf>
    <xf numFmtId="9" fontId="131" fillId="0" borderId="7" xfId="0" applyNumberFormat="1" applyFont="1" applyBorder="1" applyAlignment="1">
      <alignment horizontal="center" vertical="center" wrapText="1"/>
    </xf>
    <xf numFmtId="0" fontId="61" fillId="32" borderId="55" xfId="0" applyFont="1" applyFill="1" applyBorder="1" applyAlignment="1">
      <alignment horizontal="left" vertical="center" wrapText="1"/>
    </xf>
    <xf numFmtId="43" fontId="50" fillId="32" borderId="52" xfId="6" applyFont="1" applyFill="1" applyBorder="1" applyAlignment="1">
      <alignment horizontal="center"/>
    </xf>
    <xf numFmtId="43" fontId="50" fillId="32" borderId="53" xfId="6" applyFont="1" applyFill="1" applyBorder="1" applyAlignment="1">
      <alignment horizontal="center"/>
    </xf>
    <xf numFmtId="43" fontId="50" fillId="32" borderId="99" xfId="6" applyFont="1" applyFill="1" applyBorder="1" applyAlignment="1">
      <alignment horizontal="center"/>
    </xf>
    <xf numFmtId="0" fontId="132" fillId="9" borderId="54" xfId="0" applyFont="1" applyFill="1" applyBorder="1" applyAlignment="1">
      <alignment horizontal="left" vertical="top" wrapText="1"/>
    </xf>
    <xf numFmtId="0" fontId="25" fillId="0" borderId="56" xfId="0" applyFont="1" applyBorder="1" applyAlignment="1">
      <alignment horizontal="justify" vertical="center" wrapText="1"/>
    </xf>
    <xf numFmtId="0" fontId="25" fillId="0" borderId="137" xfId="0" applyFont="1" applyBorder="1" applyAlignment="1">
      <alignment horizontal="justify" vertical="center" wrapText="1"/>
    </xf>
    <xf numFmtId="0" fontId="134" fillId="0" borderId="0" xfId="0" applyFont="1" applyAlignment="1">
      <alignment horizontal="left" vertical="center"/>
    </xf>
    <xf numFmtId="0" fontId="135" fillId="0" borderId="1" xfId="0" applyFont="1" applyBorder="1" applyAlignment="1">
      <alignment horizontal="center" vertical="center" wrapText="1"/>
    </xf>
    <xf numFmtId="0" fontId="20" fillId="21" borderId="1" xfId="0" applyFont="1" applyFill="1" applyBorder="1" applyAlignment="1">
      <alignment horizontal="center" vertical="center" wrapText="1"/>
    </xf>
    <xf numFmtId="171" fontId="32" fillId="19" borderId="1" xfId="0" applyNumberFormat="1" applyFont="1" applyFill="1" applyBorder="1" applyAlignment="1">
      <alignment horizontal="center" vertical="center" wrapText="1"/>
    </xf>
    <xf numFmtId="1" fontId="22" fillId="0" borderId="1" xfId="0" applyNumberFormat="1" applyFont="1" applyBorder="1" applyAlignment="1">
      <alignment horizontal="center" vertical="center" wrapText="1"/>
    </xf>
    <xf numFmtId="1" fontId="32" fillId="0" borderId="1" xfId="0" applyNumberFormat="1" applyFont="1" applyBorder="1" applyAlignment="1">
      <alignment horizontal="center" vertical="center" wrapText="1"/>
    </xf>
    <xf numFmtId="1" fontId="32" fillId="19" borderId="1" xfId="0" applyNumberFormat="1" applyFont="1" applyFill="1" applyBorder="1" applyAlignment="1">
      <alignment horizontal="center" vertical="center" wrapText="1"/>
    </xf>
    <xf numFmtId="0" fontId="95" fillId="36" borderId="0" xfId="0" applyFont="1" applyFill="1" applyAlignment="1">
      <alignment horizontal="left" vertical="center"/>
    </xf>
    <xf numFmtId="0" fontId="92" fillId="9" borderId="0" xfId="0" applyFont="1" applyFill="1" applyAlignment="1">
      <alignment horizontal="center" vertical="center" wrapText="1"/>
    </xf>
    <xf numFmtId="0" fontId="94" fillId="35" borderId="0" xfId="0" applyFont="1" applyFill="1" applyAlignment="1">
      <alignment horizontal="center" vertical="center"/>
    </xf>
    <xf numFmtId="0" fontId="49" fillId="9" borderId="0" xfId="0" applyFont="1" applyFill="1" applyAlignment="1">
      <alignment horizontal="center" vertical="center"/>
    </xf>
    <xf numFmtId="0" fontId="49" fillId="9" borderId="0" xfId="0" applyFont="1" applyFill="1" applyAlignment="1">
      <alignment horizontal="left" vertical="center" wrapText="1"/>
    </xf>
    <xf numFmtId="0" fontId="16" fillId="9" borderId="0" xfId="2" applyFill="1" applyBorder="1" applyAlignment="1">
      <alignment vertical="center" wrapText="1"/>
    </xf>
    <xf numFmtId="0" fontId="0" fillId="0" borderId="0" xfId="0" applyAlignment="1">
      <alignment vertical="center" wrapText="1"/>
    </xf>
    <xf numFmtId="0" fontId="74" fillId="0" borderId="0" xfId="0" applyFont="1" applyAlignment="1">
      <alignment horizontal="center" vertical="center" wrapText="1"/>
    </xf>
    <xf numFmtId="0" fontId="50" fillId="9" borderId="0" xfId="0" applyFont="1" applyFill="1" applyAlignment="1">
      <alignment horizontal="left" vertical="center" wrapText="1"/>
    </xf>
    <xf numFmtId="0" fontId="95" fillId="12" borderId="0" xfId="0" applyFont="1" applyFill="1" applyAlignment="1">
      <alignment horizontal="center" vertical="center"/>
    </xf>
    <xf numFmtId="0" fontId="98" fillId="9" borderId="0" xfId="0" applyFont="1" applyFill="1" applyAlignment="1">
      <alignment horizontal="left" vertical="center" wrapText="1"/>
    </xf>
    <xf numFmtId="0" fontId="98" fillId="33" borderId="0" xfId="0" quotePrefix="1" applyFont="1" applyFill="1" applyAlignment="1">
      <alignment horizontal="left" vertical="center" wrapText="1"/>
    </xf>
    <xf numFmtId="0" fontId="105" fillId="37" borderId="0" xfId="0" applyFont="1" applyFill="1" applyAlignment="1">
      <alignment horizontal="left" vertical="center" wrapText="1"/>
    </xf>
    <xf numFmtId="0" fontId="28" fillId="9" borderId="0" xfId="0" applyFont="1" applyFill="1" applyAlignment="1" applyProtection="1">
      <alignment vertical="center" wrapText="1"/>
      <protection locked="0"/>
    </xf>
    <xf numFmtId="0" fontId="114" fillId="9" borderId="0" xfId="0" applyFont="1" applyFill="1" applyAlignment="1">
      <alignment horizontal="left" vertical="center" wrapText="1"/>
    </xf>
    <xf numFmtId="0" fontId="74" fillId="0" borderId="0" xfId="0" applyFont="1" applyAlignment="1">
      <alignment horizontal="center" vertical="center"/>
    </xf>
    <xf numFmtId="0" fontId="95" fillId="12" borderId="82" xfId="0" applyFont="1" applyFill="1" applyBorder="1" applyAlignment="1">
      <alignment horizontal="center" vertical="center"/>
    </xf>
    <xf numFmtId="0" fontId="74" fillId="33" borderId="60" xfId="0" applyFont="1" applyFill="1" applyBorder="1" applyAlignment="1">
      <alignment horizontal="left" vertical="center" wrapText="1"/>
    </xf>
    <xf numFmtId="0" fontId="74" fillId="33" borderId="61" xfId="0" applyFont="1" applyFill="1" applyBorder="1" applyAlignment="1">
      <alignment horizontal="left" vertical="center" wrapText="1"/>
    </xf>
    <xf numFmtId="0" fontId="74" fillId="33" borderId="48" xfId="0" applyFont="1" applyFill="1" applyBorder="1" applyAlignment="1">
      <alignment horizontal="left" vertical="center" wrapText="1"/>
    </xf>
    <xf numFmtId="0" fontId="66" fillId="9" borderId="46" xfId="0" applyFont="1" applyFill="1" applyBorder="1" applyAlignment="1">
      <alignment horizontal="center" vertical="center"/>
    </xf>
    <xf numFmtId="0" fontId="67" fillId="9" borderId="1" xfId="0" applyFont="1" applyFill="1" applyBorder="1" applyAlignment="1">
      <alignment horizontal="center" vertical="center" wrapText="1"/>
    </xf>
    <xf numFmtId="1" fontId="14" fillId="9" borderId="44" xfId="0" applyNumberFormat="1" applyFont="1" applyFill="1" applyBorder="1" applyAlignment="1">
      <alignment horizontal="center" vertical="center"/>
    </xf>
    <xf numFmtId="1" fontId="14" fillId="9" borderId="73" xfId="0" applyNumberFormat="1" applyFont="1" applyFill="1" applyBorder="1" applyAlignment="1">
      <alignment horizontal="center" vertical="center"/>
    </xf>
    <xf numFmtId="1" fontId="18" fillId="9" borderId="43" xfId="0" applyNumberFormat="1" applyFont="1" applyFill="1" applyBorder="1" applyAlignment="1">
      <alignment horizontal="center" vertical="center"/>
    </xf>
    <xf numFmtId="1" fontId="18" fillId="9" borderId="36" xfId="0" applyNumberFormat="1" applyFont="1" applyFill="1" applyBorder="1" applyAlignment="1">
      <alignment horizontal="center" vertical="center"/>
    </xf>
    <xf numFmtId="0" fontId="77" fillId="9" borderId="43" xfId="0" applyFont="1" applyFill="1" applyBorder="1" applyAlignment="1">
      <alignment horizontal="left" vertical="center" wrapText="1"/>
    </xf>
    <xf numFmtId="0" fontId="18" fillId="9" borderId="36" xfId="0" applyFont="1" applyFill="1" applyBorder="1" applyAlignment="1">
      <alignment horizontal="left" vertical="center" wrapText="1"/>
    </xf>
    <xf numFmtId="0" fontId="18" fillId="7" borderId="9" xfId="0" applyFont="1" applyFill="1" applyBorder="1" applyAlignment="1">
      <alignment horizontal="center" vertical="center" textRotation="90" wrapText="1"/>
    </xf>
    <xf numFmtId="0" fontId="18" fillId="7" borderId="4" xfId="0" applyFont="1" applyFill="1" applyBorder="1" applyAlignment="1">
      <alignment horizontal="center" vertical="center" textRotation="90" wrapText="1"/>
    </xf>
    <xf numFmtId="0" fontId="18" fillId="7" borderId="7" xfId="0" applyFont="1" applyFill="1" applyBorder="1" applyAlignment="1">
      <alignment horizontal="center" vertical="center" textRotation="90" wrapText="1"/>
    </xf>
    <xf numFmtId="0" fontId="18" fillId="9" borderId="43" xfId="0" applyFont="1" applyFill="1" applyBorder="1" applyAlignment="1">
      <alignment horizontal="left" vertical="center" wrapText="1"/>
    </xf>
    <xf numFmtId="0" fontId="15" fillId="9" borderId="47" xfId="0" applyFont="1" applyFill="1" applyBorder="1" applyAlignment="1">
      <alignment horizontal="center" vertical="center" textRotation="90" wrapText="1"/>
    </xf>
    <xf numFmtId="0" fontId="15" fillId="9" borderId="48" xfId="0" applyFont="1" applyFill="1" applyBorder="1" applyAlignment="1">
      <alignment horizontal="center" vertical="center" textRotation="90" wrapText="1"/>
    </xf>
    <xf numFmtId="0" fontId="15" fillId="9" borderId="50" xfId="0" applyFont="1" applyFill="1" applyBorder="1" applyAlignment="1">
      <alignment horizontal="center" vertical="center" textRotation="90" wrapText="1"/>
    </xf>
    <xf numFmtId="0" fontId="15" fillId="9" borderId="37" xfId="0" applyFont="1" applyFill="1" applyBorder="1" applyAlignment="1">
      <alignment horizontal="center" vertical="center" textRotation="90" wrapText="1"/>
    </xf>
    <xf numFmtId="0" fontId="15" fillId="9" borderId="54" xfId="0" applyFont="1" applyFill="1" applyBorder="1" applyAlignment="1">
      <alignment horizontal="center" vertical="center" textRotation="90" wrapText="1"/>
    </xf>
    <xf numFmtId="0" fontId="15" fillId="9" borderId="49" xfId="0" applyFont="1" applyFill="1" applyBorder="1" applyAlignment="1">
      <alignment horizontal="center" vertical="center" textRotation="90" wrapText="1"/>
    </xf>
    <xf numFmtId="0" fontId="15" fillId="9" borderId="55" xfId="0" applyFont="1" applyFill="1" applyBorder="1" applyAlignment="1">
      <alignment horizontal="center" vertical="center" textRotation="90" wrapText="1"/>
    </xf>
    <xf numFmtId="0" fontId="15" fillId="9" borderId="69" xfId="0" applyFont="1" applyFill="1" applyBorder="1" applyAlignment="1">
      <alignment horizontal="center" vertical="center" textRotation="90" wrapText="1"/>
    </xf>
    <xf numFmtId="0" fontId="15" fillId="9" borderId="71" xfId="0" applyFont="1" applyFill="1" applyBorder="1" applyAlignment="1">
      <alignment horizontal="center" vertical="center" textRotation="90" wrapText="1"/>
    </xf>
    <xf numFmtId="0" fontId="18" fillId="9" borderId="58" xfId="0" applyFont="1" applyFill="1" applyBorder="1" applyAlignment="1">
      <alignment horizontal="left" vertical="center" wrapText="1"/>
    </xf>
    <xf numFmtId="0" fontId="18" fillId="9" borderId="59" xfId="0" applyFont="1" applyFill="1" applyBorder="1" applyAlignment="1">
      <alignment horizontal="left" vertical="center" wrapText="1"/>
    </xf>
    <xf numFmtId="2" fontId="14" fillId="9" borderId="60" xfId="0" applyNumberFormat="1" applyFont="1" applyFill="1" applyBorder="1" applyAlignment="1">
      <alignment horizontal="center" vertical="center"/>
    </xf>
    <xf numFmtId="2" fontId="14" fillId="9" borderId="61" xfId="0" applyNumberFormat="1" applyFont="1" applyFill="1" applyBorder="1" applyAlignment="1">
      <alignment horizontal="center" vertical="center"/>
    </xf>
    <xf numFmtId="2" fontId="14" fillId="9" borderId="62" xfId="0" applyNumberFormat="1" applyFont="1" applyFill="1" applyBorder="1" applyAlignment="1">
      <alignment horizontal="center" vertical="center"/>
    </xf>
    <xf numFmtId="1" fontId="15" fillId="9" borderId="60" xfId="0" applyNumberFormat="1" applyFont="1" applyFill="1" applyBorder="1" applyAlignment="1">
      <alignment horizontal="center" vertical="center"/>
    </xf>
    <xf numFmtId="1" fontId="15" fillId="9" borderId="61" xfId="0" applyNumberFormat="1" applyFont="1" applyFill="1" applyBorder="1" applyAlignment="1">
      <alignment horizontal="center" vertical="center"/>
    </xf>
    <xf numFmtId="1" fontId="15" fillId="9" borderId="62" xfId="0" applyNumberFormat="1" applyFont="1" applyFill="1" applyBorder="1" applyAlignment="1">
      <alignment horizontal="center" vertical="center"/>
    </xf>
    <xf numFmtId="2" fontId="14" fillId="9" borderId="63" xfId="0" applyNumberFormat="1" applyFont="1" applyFill="1" applyBorder="1" applyAlignment="1">
      <alignment horizontal="center" vertical="center"/>
    </xf>
    <xf numFmtId="2" fontId="14" fillId="9" borderId="64" xfId="0" applyNumberFormat="1" applyFont="1" applyFill="1" applyBorder="1" applyAlignment="1">
      <alignment horizontal="center" vertical="center"/>
    </xf>
    <xf numFmtId="2" fontId="14" fillId="9" borderId="65" xfId="0" applyNumberFormat="1" applyFont="1" applyFill="1" applyBorder="1" applyAlignment="1">
      <alignment horizontal="center" vertical="center"/>
    </xf>
    <xf numFmtId="0" fontId="18" fillId="10" borderId="45" xfId="0" applyFont="1" applyFill="1" applyBorder="1" applyAlignment="1">
      <alignment horizontal="center" vertical="center" textRotation="90" wrapText="1"/>
    </xf>
    <xf numFmtId="0" fontId="18" fillId="10" borderId="10" xfId="0" applyFont="1" applyFill="1" applyBorder="1" applyAlignment="1">
      <alignment horizontal="center" vertical="center" textRotation="90" wrapText="1"/>
    </xf>
    <xf numFmtId="0" fontId="18" fillId="10" borderId="46" xfId="0" applyFont="1" applyFill="1" applyBorder="1" applyAlignment="1">
      <alignment horizontal="center" vertical="center" textRotation="90" wrapText="1"/>
    </xf>
    <xf numFmtId="0" fontId="18" fillId="10" borderId="12" xfId="0" applyFont="1" applyFill="1" applyBorder="1" applyAlignment="1">
      <alignment horizontal="center" vertical="center" textRotation="90" wrapText="1"/>
    </xf>
    <xf numFmtId="0" fontId="18" fillId="10" borderId="6" xfId="0" applyFont="1" applyFill="1" applyBorder="1" applyAlignment="1">
      <alignment horizontal="center" vertical="center" textRotation="90" wrapText="1"/>
    </xf>
    <xf numFmtId="0" fontId="18" fillId="10" borderId="11" xfId="0" applyFont="1" applyFill="1" applyBorder="1" applyAlignment="1">
      <alignment horizontal="center" vertical="center" textRotation="90" wrapText="1"/>
    </xf>
    <xf numFmtId="1" fontId="56" fillId="23" borderId="58" xfId="0" applyNumberFormat="1" applyFont="1" applyFill="1" applyBorder="1" applyAlignment="1">
      <alignment horizontal="right" vertical="center"/>
    </xf>
    <xf numFmtId="1" fontId="56" fillId="23" borderId="59" xfId="0" applyNumberFormat="1" applyFont="1" applyFill="1" applyBorder="1" applyAlignment="1">
      <alignment horizontal="right" vertical="center"/>
    </xf>
    <xf numFmtId="0" fontId="50" fillId="0" borderId="56" xfId="0" applyFont="1" applyBorder="1" applyAlignment="1">
      <alignment horizontal="right"/>
    </xf>
    <xf numFmtId="0" fontId="50" fillId="0" borderId="104" xfId="0" applyFont="1" applyBorder="1" applyAlignment="1">
      <alignment horizontal="right"/>
    </xf>
    <xf numFmtId="0" fontId="50" fillId="0" borderId="101" xfId="0" applyFont="1" applyBorder="1" applyAlignment="1">
      <alignment horizontal="right"/>
    </xf>
    <xf numFmtId="0" fontId="50" fillId="0" borderId="102" xfId="0" applyFont="1" applyBorder="1" applyAlignment="1">
      <alignment horizontal="right"/>
    </xf>
    <xf numFmtId="0" fontId="120" fillId="44" borderId="2" xfId="0" applyFont="1" applyFill="1" applyBorder="1" applyAlignment="1">
      <alignment horizontal="center" vertical="center" wrapText="1"/>
    </xf>
    <xf numFmtId="0" fontId="120" fillId="44" borderId="8" xfId="0" applyFont="1" applyFill="1" applyBorder="1" applyAlignment="1">
      <alignment horizontal="center" vertical="center" wrapText="1"/>
    </xf>
    <xf numFmtId="0" fontId="49" fillId="9" borderId="60" xfId="0" applyFont="1" applyFill="1" applyBorder="1" applyAlignment="1">
      <alignment horizontal="left" vertical="center"/>
    </xf>
    <xf numFmtId="0" fontId="49" fillId="9" borderId="61" xfId="0" applyFont="1" applyFill="1" applyBorder="1" applyAlignment="1">
      <alignment horizontal="left" vertical="center"/>
    </xf>
    <xf numFmtId="0" fontId="49" fillId="0" borderId="48" xfId="0" applyFont="1" applyBorder="1" applyAlignment="1">
      <alignment horizontal="left" vertical="center"/>
    </xf>
    <xf numFmtId="0" fontId="26" fillId="27" borderId="9" xfId="0" applyFont="1" applyFill="1" applyBorder="1" applyAlignment="1">
      <alignment horizontal="center" vertical="center" wrapText="1"/>
    </xf>
    <xf numFmtId="0" fontId="26" fillId="27" borderId="7" xfId="0" applyFont="1" applyFill="1" applyBorder="1" applyAlignment="1">
      <alignment horizontal="center" vertical="center" wrapText="1"/>
    </xf>
    <xf numFmtId="0" fontId="56" fillId="0" borderId="2" xfId="0" applyFont="1" applyBorder="1" applyAlignment="1">
      <alignment horizontal="center" vertical="center" wrapText="1"/>
    </xf>
    <xf numFmtId="0" fontId="56" fillId="0" borderId="8" xfId="0" applyFont="1" applyBorder="1" applyAlignment="1">
      <alignment horizontal="center" vertical="center" wrapText="1"/>
    </xf>
    <xf numFmtId="0" fontId="28" fillId="0" borderId="0" xfId="4"/>
    <xf numFmtId="0" fontId="0" fillId="0" borderId="0" xfId="0" applyAlignment="1">
      <alignment horizontal="left" vertical="top" wrapText="1"/>
    </xf>
    <xf numFmtId="0" fontId="0" fillId="9" borderId="80" xfId="0" applyFill="1" applyBorder="1" applyAlignment="1">
      <alignment horizontal="left" vertical="center" wrapText="1"/>
    </xf>
    <xf numFmtId="0" fontId="0" fillId="9" borderId="51" xfId="0" applyFill="1" applyBorder="1" applyAlignment="1">
      <alignment horizontal="left" vertical="center" wrapText="1"/>
    </xf>
    <xf numFmtId="0" fontId="0" fillId="9" borderId="10" xfId="0" applyFill="1" applyBorder="1" applyAlignment="1">
      <alignment horizontal="left" vertical="center" wrapText="1"/>
    </xf>
    <xf numFmtId="0" fontId="0" fillId="0" borderId="55" xfId="0" applyBorder="1" applyAlignment="1">
      <alignment horizontal="center" vertical="center" wrapText="1"/>
    </xf>
    <xf numFmtId="0" fontId="0" fillId="0" borderId="71" xfId="0" applyBorder="1" applyAlignment="1">
      <alignment horizontal="center" vertical="center" wrapText="1"/>
    </xf>
    <xf numFmtId="0" fontId="0" fillId="0" borderId="80" xfId="0" applyBorder="1" applyAlignment="1">
      <alignment horizontal="center" vertical="center"/>
    </xf>
    <xf numFmtId="0" fontId="0" fillId="0" borderId="51" xfId="0" applyBorder="1" applyAlignment="1">
      <alignment horizontal="center" vertical="center"/>
    </xf>
    <xf numFmtId="0" fontId="0" fillId="0" borderId="10" xfId="0" applyBorder="1" applyAlignment="1">
      <alignment horizontal="center" vertical="center"/>
    </xf>
    <xf numFmtId="0" fontId="0" fillId="0" borderId="81"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wrapText="1"/>
    </xf>
    <xf numFmtId="0" fontId="0" fillId="0" borderId="60" xfId="0" applyBorder="1" applyAlignment="1">
      <alignment horizontal="center" vertical="center" wrapText="1"/>
    </xf>
    <xf numFmtId="0" fontId="49" fillId="22" borderId="1" xfId="0" applyFont="1" applyFill="1" applyBorder="1" applyAlignment="1">
      <alignment horizontal="center" vertical="center" wrapText="1"/>
    </xf>
    <xf numFmtId="0" fontId="49" fillId="22" borderId="60" xfId="0" applyFont="1" applyFill="1" applyBorder="1" applyAlignment="1">
      <alignment horizontal="center" vertical="center" wrapText="1"/>
    </xf>
    <xf numFmtId="0" fontId="0" fillId="0" borderId="62" xfId="0" applyBorder="1" applyAlignment="1">
      <alignment horizontal="center" vertical="center" wrapText="1"/>
    </xf>
    <xf numFmtId="0" fontId="133" fillId="13" borderId="2" xfId="0" applyFont="1" applyFill="1" applyBorder="1" applyAlignment="1">
      <alignment horizontal="center" vertical="center" wrapText="1"/>
    </xf>
    <xf numFmtId="0" fontId="133" fillId="13" borderId="8" xfId="0" applyFont="1" applyFill="1" applyBorder="1" applyAlignment="1">
      <alignment horizontal="center" vertical="center" wrapText="1"/>
    </xf>
    <xf numFmtId="0" fontId="86" fillId="0" borderId="1" xfId="0" applyFont="1" applyBorder="1" applyAlignment="1">
      <alignment horizontal="center" vertical="center" wrapText="1"/>
    </xf>
    <xf numFmtId="0" fontId="86" fillId="0" borderId="60" xfId="0" applyFont="1" applyBorder="1" applyAlignment="1">
      <alignment horizontal="center" vertical="center" wrapText="1"/>
    </xf>
    <xf numFmtId="0" fontId="86" fillId="0" borderId="43" xfId="0" applyFont="1" applyBorder="1" applyAlignment="1">
      <alignment horizontal="center" vertical="center" wrapText="1"/>
    </xf>
    <xf numFmtId="0" fontId="86" fillId="0" borderId="133" xfId="0" applyFont="1" applyBorder="1" applyAlignment="1">
      <alignment horizontal="center" vertical="center" wrapText="1"/>
    </xf>
    <xf numFmtId="0" fontId="86" fillId="0" borderId="134" xfId="0" applyFont="1" applyBorder="1" applyAlignment="1">
      <alignment horizontal="center" vertical="center" wrapText="1"/>
    </xf>
    <xf numFmtId="0" fontId="86" fillId="0" borderId="135" xfId="0" applyFont="1" applyBorder="1" applyAlignment="1">
      <alignment horizontal="center" vertical="center" wrapText="1"/>
    </xf>
    <xf numFmtId="0" fontId="0" fillId="42" borderId="46" xfId="0" applyFill="1" applyBorder="1" applyAlignment="1">
      <alignment horizontal="right" vertical="center" wrapText="1"/>
    </xf>
    <xf numFmtId="0" fontId="0" fillId="42" borderId="0" xfId="0" applyFill="1" applyAlignment="1">
      <alignment horizontal="right" vertical="center" wrapText="1"/>
    </xf>
    <xf numFmtId="0" fontId="86" fillId="0" borderId="2" xfId="0" applyFont="1" applyBorder="1" applyAlignment="1">
      <alignment horizontal="center" vertical="center" wrapText="1"/>
    </xf>
    <xf numFmtId="0" fontId="86" fillId="0" borderId="8" xfId="0" applyFont="1" applyBorder="1" applyAlignment="1">
      <alignment horizontal="center" vertical="center" wrapText="1"/>
    </xf>
    <xf numFmtId="0" fontId="49" fillId="26" borderId="1" xfId="0" applyFont="1" applyFill="1" applyBorder="1" applyAlignment="1">
      <alignment horizontal="center" vertical="center" wrapText="1"/>
    </xf>
    <xf numFmtId="0" fontId="49" fillId="26" borderId="60" xfId="0" applyFont="1" applyFill="1" applyBorder="1" applyAlignment="1">
      <alignment horizontal="center" vertical="center" wrapText="1"/>
    </xf>
    <xf numFmtId="0" fontId="86" fillId="0" borderId="62" xfId="0" applyFont="1" applyBorder="1" applyAlignment="1">
      <alignment horizontal="center" vertical="center" wrapText="1"/>
    </xf>
    <xf numFmtId="0" fontId="86" fillId="27" borderId="9" xfId="0" applyFont="1" applyFill="1" applyBorder="1" applyAlignment="1">
      <alignment horizontal="center" vertical="center" wrapText="1"/>
    </xf>
    <xf numFmtId="0" fontId="86" fillId="27" borderId="7" xfId="0" applyFont="1" applyFill="1" applyBorder="1" applyAlignment="1">
      <alignment horizontal="center" vertical="center" wrapText="1"/>
    </xf>
    <xf numFmtId="0" fontId="60" fillId="42" borderId="2" xfId="0" applyFont="1" applyFill="1" applyBorder="1" applyAlignment="1">
      <alignment horizontal="center" wrapText="1"/>
    </xf>
    <xf numFmtId="0" fontId="60" fillId="42" borderId="79" xfId="0" applyFont="1" applyFill="1" applyBorder="1" applyAlignment="1">
      <alignment horizontal="center" wrapText="1"/>
    </xf>
    <xf numFmtId="0" fontId="60" fillId="42" borderId="8" xfId="0" applyFont="1" applyFill="1" applyBorder="1" applyAlignment="1">
      <alignment horizontal="center" wrapText="1"/>
    </xf>
    <xf numFmtId="0" fontId="127" fillId="42" borderId="45" xfId="0" applyFont="1" applyFill="1" applyBorder="1" applyAlignment="1">
      <alignment horizontal="left" vertical="center" wrapText="1"/>
    </xf>
    <xf numFmtId="0" fontId="0" fillId="42" borderId="51" xfId="0" applyFill="1" applyBorder="1" applyAlignment="1">
      <alignment horizontal="left" vertical="center" wrapText="1"/>
    </xf>
    <xf numFmtId="0" fontId="0" fillId="42" borderId="45" xfId="0" applyFill="1" applyBorder="1" applyAlignment="1">
      <alignment horizontal="left" wrapText="1"/>
    </xf>
    <xf numFmtId="0" fontId="0" fillId="42" borderId="51" xfId="0" applyFill="1" applyBorder="1" applyAlignment="1">
      <alignment horizontal="left" wrapText="1"/>
    </xf>
    <xf numFmtId="0" fontId="0" fillId="42" borderId="117" xfId="0" applyFill="1" applyBorder="1" applyAlignment="1">
      <alignment horizontal="right" vertical="center" wrapText="1"/>
    </xf>
    <xf numFmtId="0" fontId="0" fillId="42" borderId="78" xfId="0" applyFill="1" applyBorder="1" applyAlignment="1">
      <alignment horizontal="right" vertical="center" wrapText="1"/>
    </xf>
    <xf numFmtId="0" fontId="82" fillId="0" borderId="2" xfId="0" applyFont="1" applyBorder="1" applyAlignment="1">
      <alignment horizontal="center"/>
    </xf>
    <xf numFmtId="0" fontId="82" fillId="0" borderId="79" xfId="0" applyFont="1" applyBorder="1" applyAlignment="1">
      <alignment horizontal="center"/>
    </xf>
    <xf numFmtId="0" fontId="82" fillId="0" borderId="8" xfId="0" applyFont="1" applyBorder="1" applyAlignment="1">
      <alignment horizontal="center"/>
    </xf>
    <xf numFmtId="0" fontId="83" fillId="30" borderId="6" xfId="0" applyFont="1" applyFill="1" applyBorder="1" applyAlignment="1">
      <alignment horizontal="center" vertical="center" wrapText="1"/>
    </xf>
    <xf numFmtId="0" fontId="83" fillId="30" borderId="5" xfId="0" applyFont="1" applyFill="1" applyBorder="1" applyAlignment="1">
      <alignment horizontal="center" vertical="center"/>
    </xf>
    <xf numFmtId="0" fontId="83" fillId="30" borderId="11" xfId="0" applyFont="1" applyFill="1" applyBorder="1" applyAlignment="1">
      <alignment horizontal="center" vertical="center"/>
    </xf>
    <xf numFmtId="0" fontId="49" fillId="0" borderId="55" xfId="0" applyFont="1" applyBorder="1" applyAlignment="1">
      <alignment horizontal="center" vertical="center" wrapText="1"/>
    </xf>
    <xf numFmtId="0" fontId="49" fillId="0" borderId="71" xfId="0" applyFont="1" applyBorder="1" applyAlignment="1">
      <alignment horizontal="center" vertical="center" wrapText="1"/>
    </xf>
    <xf numFmtId="0" fontId="58" fillId="9" borderId="5" xfId="0" applyFont="1" applyFill="1" applyBorder="1" applyAlignment="1">
      <alignment horizontal="center" wrapText="1"/>
    </xf>
    <xf numFmtId="0" fontId="58" fillId="32" borderId="5" xfId="0" applyFont="1" applyFill="1" applyBorder="1" applyAlignment="1">
      <alignment horizontal="center" vertical="center" wrapText="1"/>
    </xf>
    <xf numFmtId="0" fontId="71" fillId="30" borderId="2" xfId="0" applyFont="1" applyFill="1" applyBorder="1" applyAlignment="1">
      <alignment horizontal="left" vertical="top" wrapText="1"/>
    </xf>
    <xf numFmtId="0" fontId="71" fillId="30" borderId="79" xfId="0" applyFont="1" applyFill="1" applyBorder="1" applyAlignment="1">
      <alignment horizontal="left" vertical="top" wrapText="1"/>
    </xf>
    <xf numFmtId="0" fontId="71" fillId="30" borderId="8" xfId="0" applyFont="1" applyFill="1" applyBorder="1" applyAlignment="1">
      <alignment horizontal="left" vertical="top" wrapText="1"/>
    </xf>
    <xf numFmtId="0" fontId="58" fillId="32" borderId="45" xfId="0" applyFont="1" applyFill="1" applyBorder="1" applyAlignment="1">
      <alignment horizontal="right" vertical="center"/>
    </xf>
    <xf numFmtId="0" fontId="58" fillId="32" borderId="51" xfId="0" applyFont="1" applyFill="1" applyBorder="1" applyAlignment="1">
      <alignment horizontal="right" vertical="center"/>
    </xf>
    <xf numFmtId="0" fontId="58" fillId="32" borderId="10" xfId="0" applyFont="1" applyFill="1" applyBorder="1" applyAlignment="1">
      <alignment horizontal="right" vertical="center"/>
    </xf>
    <xf numFmtId="0" fontId="42" fillId="32" borderId="2" xfId="0" applyFont="1" applyFill="1" applyBorder="1" applyAlignment="1">
      <alignment horizontal="center" vertical="center"/>
    </xf>
    <xf numFmtId="0" fontId="42" fillId="32" borderId="79" xfId="0" applyFont="1" applyFill="1" applyBorder="1" applyAlignment="1">
      <alignment horizontal="center" vertical="center"/>
    </xf>
    <xf numFmtId="0" fontId="42" fillId="32" borderId="8" xfId="0" applyFont="1" applyFill="1" applyBorder="1" applyAlignment="1">
      <alignment horizontal="center" vertical="center"/>
    </xf>
    <xf numFmtId="0" fontId="58" fillId="32" borderId="46" xfId="0" applyFont="1" applyFill="1" applyBorder="1" applyAlignment="1">
      <alignment horizontal="right" vertical="center"/>
    </xf>
    <xf numFmtId="0" fontId="58" fillId="32" borderId="0" xfId="0" applyFont="1" applyFill="1" applyAlignment="1">
      <alignment horizontal="right" vertical="center"/>
    </xf>
    <xf numFmtId="0" fontId="58" fillId="32" borderId="12" xfId="0" applyFont="1" applyFill="1" applyBorder="1" applyAlignment="1">
      <alignment horizontal="right" vertical="center"/>
    </xf>
    <xf numFmtId="0" fontId="58" fillId="32" borderId="6" xfId="0" applyFont="1" applyFill="1" applyBorder="1" applyAlignment="1">
      <alignment horizontal="right" vertical="center"/>
    </xf>
    <xf numFmtId="0" fontId="58" fillId="32" borderId="5" xfId="0" applyFont="1" applyFill="1" applyBorder="1" applyAlignment="1">
      <alignment horizontal="right" vertical="center"/>
    </xf>
    <xf numFmtId="0" fontId="58" fillId="32" borderId="11" xfId="0" applyFont="1" applyFill="1" applyBorder="1" applyAlignment="1">
      <alignment horizontal="right" vertical="center"/>
    </xf>
    <xf numFmtId="0" fontId="58" fillId="16" borderId="0" xfId="0" applyFont="1" applyFill="1" applyAlignment="1">
      <alignment horizontal="left" wrapText="1"/>
    </xf>
    <xf numFmtId="0" fontId="69" fillId="28" borderId="84" xfId="0" applyFont="1" applyFill="1" applyBorder="1" applyAlignment="1">
      <alignment horizontal="center" vertical="center" wrapText="1"/>
    </xf>
    <xf numFmtId="0" fontId="69" fillId="28" borderId="87" xfId="0" applyFont="1" applyFill="1" applyBorder="1" applyAlignment="1">
      <alignment horizontal="center" vertical="center" wrapText="1"/>
    </xf>
    <xf numFmtId="0" fontId="69" fillId="28" borderId="85" xfId="0" applyFont="1" applyFill="1" applyBorder="1" applyAlignment="1">
      <alignment horizontal="center" vertical="center" wrapText="1"/>
    </xf>
    <xf numFmtId="0" fontId="69" fillId="28" borderId="88" xfId="0" applyFont="1" applyFill="1" applyBorder="1" applyAlignment="1">
      <alignment horizontal="center" vertical="center" wrapText="1"/>
    </xf>
    <xf numFmtId="0" fontId="69" fillId="28" borderId="93" xfId="0" applyFont="1" applyFill="1" applyBorder="1" applyAlignment="1">
      <alignment horizontal="center" vertical="center" wrapText="1"/>
    </xf>
    <xf numFmtId="0" fontId="69" fillId="28" borderId="94" xfId="0" applyFont="1" applyFill="1" applyBorder="1" applyAlignment="1">
      <alignment horizontal="center" vertical="center" wrapText="1"/>
    </xf>
    <xf numFmtId="0" fontId="69" fillId="29" borderId="84" xfId="0" applyFont="1" applyFill="1" applyBorder="1" applyAlignment="1">
      <alignment vertical="center" wrapText="1"/>
    </xf>
    <xf numFmtId="0" fontId="69" fillId="29" borderId="87" xfId="0" applyFont="1" applyFill="1" applyBorder="1" applyAlignment="1">
      <alignment vertical="center" wrapText="1"/>
    </xf>
    <xf numFmtId="0" fontId="69" fillId="29" borderId="85" xfId="0" applyFont="1" applyFill="1" applyBorder="1" applyAlignment="1">
      <alignment vertical="center" wrapText="1"/>
    </xf>
    <xf numFmtId="0" fontId="69" fillId="29" borderId="88" xfId="0" applyFont="1" applyFill="1" applyBorder="1" applyAlignment="1">
      <alignment vertical="center" wrapText="1"/>
    </xf>
    <xf numFmtId="0" fontId="69" fillId="29" borderId="91" xfId="0" applyFont="1" applyFill="1" applyBorder="1" applyAlignment="1">
      <alignment vertical="center" wrapText="1"/>
    </xf>
    <xf numFmtId="0" fontId="69" fillId="29" borderId="92" xfId="0" applyFont="1" applyFill="1" applyBorder="1" applyAlignment="1">
      <alignment vertical="center" wrapText="1"/>
    </xf>
    <xf numFmtId="0" fontId="69" fillId="28" borderId="86" xfId="0" applyFont="1" applyFill="1" applyBorder="1" applyAlignment="1">
      <alignment horizontal="center" vertical="center" wrapText="1"/>
    </xf>
    <xf numFmtId="0" fontId="69" fillId="28" borderId="89" xfId="0" applyFont="1" applyFill="1" applyBorder="1" applyAlignment="1">
      <alignment horizontal="center" vertical="center" wrapText="1"/>
    </xf>
    <xf numFmtId="0" fontId="69" fillId="29" borderId="86" xfId="0" applyFont="1" applyFill="1" applyBorder="1" applyAlignment="1">
      <alignment vertical="center" wrapText="1"/>
    </xf>
    <xf numFmtId="0" fontId="69" fillId="29" borderId="89" xfId="0" applyFont="1" applyFill="1" applyBorder="1" applyAlignment="1">
      <alignment vertical="center" wrapText="1"/>
    </xf>
    <xf numFmtId="0" fontId="69" fillId="28" borderId="95" xfId="0" applyFont="1" applyFill="1" applyBorder="1" applyAlignment="1">
      <alignment horizontal="center" vertical="center" wrapText="1"/>
    </xf>
    <xf numFmtId="0" fontId="41" fillId="0" borderId="43" xfId="0" applyFont="1" applyBorder="1" applyAlignment="1">
      <alignment horizontal="center" vertical="center"/>
    </xf>
    <xf numFmtId="0" fontId="41" fillId="0" borderId="36" xfId="0" applyFont="1" applyBorder="1" applyAlignment="1">
      <alignment horizontal="center" vertical="center"/>
    </xf>
    <xf numFmtId="0" fontId="41" fillId="0" borderId="57" xfId="0" applyFont="1" applyBorder="1" applyAlignment="1">
      <alignment horizontal="center" vertical="center"/>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7" fillId="0" borderId="30" xfId="0" applyFont="1" applyBorder="1" applyAlignment="1">
      <alignment horizontal="left" vertical="center" wrapText="1"/>
    </xf>
    <xf numFmtId="0" fontId="7" fillId="0" borderId="31" xfId="0" applyFont="1" applyBorder="1" applyAlignment="1">
      <alignment horizontal="left" vertical="center" wrapText="1"/>
    </xf>
    <xf numFmtId="0" fontId="8" fillId="0" borderId="33" xfId="0" applyFont="1" applyBorder="1" applyAlignment="1">
      <alignment horizontal="left" vertical="center" wrapText="1"/>
    </xf>
    <xf numFmtId="0" fontId="8" fillId="0" borderId="5" xfId="0" applyFont="1" applyBorder="1" applyAlignment="1">
      <alignment horizontal="left" vertical="center" wrapText="1"/>
    </xf>
    <xf numFmtId="0" fontId="4" fillId="0" borderId="1" xfId="0" applyFont="1" applyBorder="1" applyAlignment="1">
      <alignment horizontal="justify" vertical="center" wrapText="1"/>
    </xf>
    <xf numFmtId="0" fontId="3" fillId="2" borderId="1" xfId="0" applyFont="1" applyFill="1" applyBorder="1" applyAlignment="1">
      <alignment horizontal="justify" vertical="center" wrapText="1"/>
    </xf>
    <xf numFmtId="0" fontId="4" fillId="12" borderId="1" xfId="0" applyFont="1" applyFill="1" applyBorder="1" applyAlignment="1">
      <alignment horizontal="justify" vertical="center" wrapText="1"/>
    </xf>
    <xf numFmtId="0" fontId="6" fillId="0" borderId="1" xfId="0" applyFont="1" applyBorder="1" applyAlignment="1">
      <alignment horizontal="justify" vertical="center" wrapText="1"/>
    </xf>
    <xf numFmtId="0" fontId="4" fillId="11" borderId="1" xfId="0" applyFont="1" applyFill="1" applyBorder="1" applyAlignment="1">
      <alignment horizontal="justify" vertical="center" wrapText="1"/>
    </xf>
    <xf numFmtId="0" fontId="70" fillId="0" borderId="1" xfId="0" applyFont="1" applyBorder="1" applyAlignment="1">
      <alignment horizontal="center" vertical="center" wrapText="1"/>
    </xf>
    <xf numFmtId="0" fontId="15" fillId="0" borderId="1" xfId="0" applyFont="1" applyBorder="1" applyAlignment="1">
      <alignment horizontal="center" vertical="center" wrapText="1"/>
    </xf>
  </cellXfs>
  <cellStyles count="7">
    <cellStyle name="Lien hypertexte" xfId="2" builtinId="8"/>
    <cellStyle name="Milliers" xfId="6" builtinId="3"/>
    <cellStyle name="Monétaire" xfId="5" builtinId="4"/>
    <cellStyle name="Normal" xfId="0" builtinId="0"/>
    <cellStyle name="Normal 2" xfId="4" xr:uid="{00000000-0005-0000-0000-000002000000}"/>
    <cellStyle name="Normal 5" xfId="3" xr:uid="{00000000-0005-0000-0000-000003000000}"/>
    <cellStyle name="Pourcentage" xfId="1" builtinId="5"/>
  </cellStyles>
  <dxfs count="7">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Prospects sur bâtiment existant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3951534436508306"/>
          <c:y val="7.6121100038558043E-2"/>
          <c:w val="0.82837890025816951"/>
          <c:h val="0.67282986596475736"/>
        </c:manualLayout>
      </c:layout>
      <c:barChart>
        <c:barDir val="col"/>
        <c:grouping val="clustered"/>
        <c:varyColors val="0"/>
        <c:ser>
          <c:idx val="4"/>
          <c:order val="4"/>
          <c:tx>
            <c:strRef>
              <c:f>'6 Impact aide sur prix vente'!$B$36:$C$36</c:f>
              <c:strCache>
                <c:ptCount val="2"/>
                <c:pt idx="0">
                  <c:v>Prix vente de la chaleur en €TTC/MWh</c:v>
                </c:pt>
                <c:pt idx="1">
                  <c:v>Situation actuelle du prix complet du chauffage (équivalent P1 + P’1 + P2 + P3+P4 pour un prospect chauffé au gaz)</c:v>
                </c:pt>
              </c:strCache>
            </c:strRef>
          </c:tx>
          <c:spPr>
            <a:solidFill>
              <a:schemeClr val="accent5"/>
            </a:solidFill>
            <a:ln>
              <a:noFill/>
            </a:ln>
            <a:effectLst/>
          </c:spPr>
          <c:invertIfNegative val="0"/>
          <c:cat>
            <c:strRef>
              <c:extLst>
                <c:ext xmlns:c15="http://schemas.microsoft.com/office/drawing/2012/chart" uri="{02D57815-91ED-43cb-92C2-25804820EDAC}">
                  <c15:fullRef>
                    <c15:sqref>'6 Impact aide sur prix vente'!$D$31:$O$31</c15:sqref>
                  </c15:fullRef>
                </c:ext>
              </c:extLst>
              <c:f>('6 Impact aide sur prix vente'!$D$31:$G$31,'6 Impact aide sur prix vente'!$O$31)</c:f>
              <c:strCache>
                <c:ptCount val="5"/>
                <c:pt idx="0">
                  <c:v>Bailleur </c:v>
                </c:pt>
                <c:pt idx="1">
                  <c:v>Copropriété</c:v>
                </c:pt>
                <c:pt idx="2">
                  <c:v>Bâtiment public hors enseignement </c:v>
                </c:pt>
                <c:pt idx="3">
                  <c:v>Tertiaire (dont santé et enseignement) </c:v>
                </c:pt>
                <c:pt idx="4">
                  <c:v>Tertiaire (dont santé et enseignement)</c:v>
                </c:pt>
              </c:strCache>
            </c:strRef>
          </c:cat>
          <c:val>
            <c:numRef>
              <c:extLst>
                <c:ext xmlns:c15="http://schemas.microsoft.com/office/drawing/2012/chart" uri="{02D57815-91ED-43cb-92C2-25804820EDAC}">
                  <c15:fullRef>
                    <c15:sqref>'6 Impact aide sur prix vente'!$D$36:$O$36</c15:sqref>
                  </c15:fullRef>
                </c:ext>
              </c:extLst>
              <c:f>('6 Impact aide sur prix vente'!$D$36:$G$36,'6 Impact aide sur prix vente'!$O$36)</c:f>
              <c:numCache>
                <c:formatCode>General</c:formatCode>
                <c:ptCount val="5"/>
                <c:pt idx="0">
                  <c:v>100</c:v>
                </c:pt>
              </c:numCache>
            </c:numRef>
          </c:val>
          <c:extLst>
            <c:ext xmlns:c16="http://schemas.microsoft.com/office/drawing/2014/chart" uri="{C3380CC4-5D6E-409C-BE32-E72D297353CC}">
              <c16:uniqueId val="{00000000-CC99-4DC5-BCAB-7027AEED6D53}"/>
            </c:ext>
          </c:extLst>
        </c:ser>
        <c:ser>
          <c:idx val="5"/>
          <c:order val="5"/>
          <c:tx>
            <c:strRef>
              <c:f>'6 Impact aide sur prix vente'!$B$37:$C$37</c:f>
              <c:strCache>
                <c:ptCount val="2"/>
                <c:pt idx="0">
                  <c:v>Prix vente de la chaleur en €TTC/MWh</c:v>
                </c:pt>
                <c:pt idx="1">
                  <c:v>Prix vente après opération sans subvention, sans CEE</c:v>
                </c:pt>
              </c:strCache>
            </c:strRef>
          </c:tx>
          <c:spPr>
            <a:solidFill>
              <a:schemeClr val="accent2">
                <a:lumMod val="60000"/>
                <a:lumOff val="40000"/>
              </a:schemeClr>
            </a:solidFill>
            <a:ln>
              <a:noFill/>
            </a:ln>
            <a:effectLst/>
          </c:spPr>
          <c:invertIfNegative val="0"/>
          <c:cat>
            <c:strRef>
              <c:extLst>
                <c:ext xmlns:c15="http://schemas.microsoft.com/office/drawing/2012/chart" uri="{02D57815-91ED-43cb-92C2-25804820EDAC}">
                  <c15:fullRef>
                    <c15:sqref>'6 Impact aide sur prix vente'!$D$31:$O$31</c15:sqref>
                  </c15:fullRef>
                </c:ext>
              </c:extLst>
              <c:f>('6 Impact aide sur prix vente'!$D$31:$G$31,'6 Impact aide sur prix vente'!$O$31)</c:f>
              <c:strCache>
                <c:ptCount val="5"/>
                <c:pt idx="0">
                  <c:v>Bailleur </c:v>
                </c:pt>
                <c:pt idx="1">
                  <c:v>Copropriété</c:v>
                </c:pt>
                <c:pt idx="2">
                  <c:v>Bâtiment public hors enseignement </c:v>
                </c:pt>
                <c:pt idx="3">
                  <c:v>Tertiaire (dont santé et enseignement) </c:v>
                </c:pt>
                <c:pt idx="4">
                  <c:v>Tertiaire (dont santé et enseignement)</c:v>
                </c:pt>
              </c:strCache>
            </c:strRef>
          </c:cat>
          <c:val>
            <c:numRef>
              <c:extLst>
                <c:ext xmlns:c15="http://schemas.microsoft.com/office/drawing/2012/chart" uri="{02D57815-91ED-43cb-92C2-25804820EDAC}">
                  <c15:fullRef>
                    <c15:sqref>'6 Impact aide sur prix vente'!$D$37:$O$37</c15:sqref>
                  </c15:fullRef>
                </c:ext>
              </c:extLst>
              <c:f>('6 Impact aide sur prix vente'!$D$37:$G$37,'6 Impact aide sur prix vente'!$O$37)</c:f>
              <c:numCache>
                <c:formatCode>General</c:formatCode>
                <c:ptCount val="5"/>
                <c:pt idx="0">
                  <c:v>120</c:v>
                </c:pt>
              </c:numCache>
            </c:numRef>
          </c:val>
          <c:extLst>
            <c:ext xmlns:c16="http://schemas.microsoft.com/office/drawing/2014/chart" uri="{C3380CC4-5D6E-409C-BE32-E72D297353CC}">
              <c16:uniqueId val="{00000001-CC99-4DC5-BCAB-7027AEED6D53}"/>
            </c:ext>
          </c:extLst>
        </c:ser>
        <c:ser>
          <c:idx val="6"/>
          <c:order val="6"/>
          <c:tx>
            <c:strRef>
              <c:f>'6 Impact aide sur prix vente'!$B$38:$C$38</c:f>
              <c:strCache>
                <c:ptCount val="2"/>
                <c:pt idx="0">
                  <c:v>Prix vente de la chaleur en €TTC/MWh</c:v>
                </c:pt>
                <c:pt idx="1">
                  <c:v>Prix vente après opération avec subvention, sans CEE</c:v>
                </c:pt>
              </c:strCache>
            </c:strRef>
          </c:tx>
          <c:spPr>
            <a:solidFill>
              <a:schemeClr val="accent6">
                <a:lumMod val="60000"/>
                <a:lumOff val="40000"/>
              </a:schemeClr>
            </a:solidFill>
            <a:ln>
              <a:noFill/>
            </a:ln>
            <a:effectLst/>
          </c:spPr>
          <c:invertIfNegative val="0"/>
          <c:cat>
            <c:strRef>
              <c:extLst>
                <c:ext xmlns:c15="http://schemas.microsoft.com/office/drawing/2012/chart" uri="{02D57815-91ED-43cb-92C2-25804820EDAC}">
                  <c15:fullRef>
                    <c15:sqref>'6 Impact aide sur prix vente'!$D$31:$O$31</c15:sqref>
                  </c15:fullRef>
                </c:ext>
              </c:extLst>
              <c:f>('6 Impact aide sur prix vente'!$D$31:$G$31,'6 Impact aide sur prix vente'!$O$31)</c:f>
              <c:strCache>
                <c:ptCount val="5"/>
                <c:pt idx="0">
                  <c:v>Bailleur </c:v>
                </c:pt>
                <c:pt idx="1">
                  <c:v>Copropriété</c:v>
                </c:pt>
                <c:pt idx="2">
                  <c:v>Bâtiment public hors enseignement </c:v>
                </c:pt>
                <c:pt idx="3">
                  <c:v>Tertiaire (dont santé et enseignement) </c:v>
                </c:pt>
                <c:pt idx="4">
                  <c:v>Tertiaire (dont santé et enseignement)</c:v>
                </c:pt>
              </c:strCache>
            </c:strRef>
          </c:cat>
          <c:val>
            <c:numRef>
              <c:extLst>
                <c:ext xmlns:c15="http://schemas.microsoft.com/office/drawing/2012/chart" uri="{02D57815-91ED-43cb-92C2-25804820EDAC}">
                  <c15:fullRef>
                    <c15:sqref>'6 Impact aide sur prix vente'!$D$38:$O$38</c15:sqref>
                  </c15:fullRef>
                </c:ext>
              </c:extLst>
              <c:f>('6 Impact aide sur prix vente'!$D$38:$G$38,'6 Impact aide sur prix vente'!$O$38)</c:f>
              <c:numCache>
                <c:formatCode>General</c:formatCode>
                <c:ptCount val="5"/>
                <c:pt idx="0">
                  <c:v>110</c:v>
                </c:pt>
              </c:numCache>
            </c:numRef>
          </c:val>
          <c:extLst>
            <c:ext xmlns:c16="http://schemas.microsoft.com/office/drawing/2014/chart" uri="{C3380CC4-5D6E-409C-BE32-E72D297353CC}">
              <c16:uniqueId val="{00000002-CC99-4DC5-BCAB-7027AEED6D53}"/>
            </c:ext>
          </c:extLst>
        </c:ser>
        <c:dLbls>
          <c:showLegendKey val="0"/>
          <c:showVal val="0"/>
          <c:showCatName val="0"/>
          <c:showSerName val="0"/>
          <c:showPercent val="0"/>
          <c:showBubbleSize val="0"/>
        </c:dLbls>
        <c:gapWidth val="219"/>
        <c:overlap val="-27"/>
        <c:axId val="1396104848"/>
        <c:axId val="1396117808"/>
        <c:extLst>
          <c:ext xmlns:c15="http://schemas.microsoft.com/office/drawing/2012/chart" uri="{02D57815-91ED-43cb-92C2-25804820EDAC}">
            <c15:filteredBarSeries>
              <c15:ser>
                <c:idx val="0"/>
                <c:order val="0"/>
                <c:tx>
                  <c:strRef>
                    <c:extLst>
                      <c:ext uri="{02D57815-91ED-43cb-92C2-25804820EDAC}">
                        <c15:formulaRef>
                          <c15:sqref>'6 Impact aide sur prix vente'!$B$32:$C$32</c15:sqref>
                        </c15:formulaRef>
                      </c:ext>
                    </c:extLst>
                    <c:strCache>
                      <c:ptCount val="2"/>
                      <c:pt idx="0">
                        <c:v>Nom de l'abonné</c:v>
                      </c:pt>
                    </c:strCache>
                  </c:strRef>
                </c:tx>
                <c:spPr>
                  <a:solidFill>
                    <a:schemeClr val="accent1"/>
                  </a:solidFill>
                  <a:ln>
                    <a:noFill/>
                  </a:ln>
                  <a:effectLst/>
                </c:spPr>
                <c:invertIfNegative val="0"/>
                <c:cat>
                  <c:strRef>
                    <c:extLst>
                      <c:ext uri="{02D57815-91ED-43cb-92C2-25804820EDAC}">
                        <c15:fullRef>
                          <c15:sqref>'6 Impact aide sur prix vente'!$D$31:$O$31</c15:sqref>
                        </c15:fullRef>
                        <c15:formulaRef>
                          <c15:sqref>('6 Impact aide sur prix vente'!$D$31:$G$31,'6 Impact aide sur prix vente'!$O$31)</c15:sqref>
                        </c15:formulaRef>
                      </c:ext>
                    </c:extLst>
                    <c:strCache>
                      <c:ptCount val="5"/>
                      <c:pt idx="0">
                        <c:v>Bailleur </c:v>
                      </c:pt>
                      <c:pt idx="1">
                        <c:v>Copropriété</c:v>
                      </c:pt>
                      <c:pt idx="2">
                        <c:v>Bâtiment public hors enseignement </c:v>
                      </c:pt>
                      <c:pt idx="3">
                        <c:v>Tertiaire (dont santé et enseignement) </c:v>
                      </c:pt>
                      <c:pt idx="4">
                        <c:v>Tertiaire (dont santé et enseignement)</c:v>
                      </c:pt>
                    </c:strCache>
                  </c:strRef>
                </c:cat>
                <c:val>
                  <c:numRef>
                    <c:extLst>
                      <c:ext uri="{02D57815-91ED-43cb-92C2-25804820EDAC}">
                        <c15:fullRef>
                          <c15:sqref>'6 Impact aide sur prix vente'!$D$32:$O$32</c15:sqref>
                        </c15:fullRef>
                        <c15:formulaRef>
                          <c15:sqref>('6 Impact aide sur prix vente'!$D$32:$G$32,'6 Impact aide sur prix vente'!$O$32)</c15:sqref>
                        </c15:formulaRef>
                      </c:ext>
                    </c:extLst>
                    <c:numCache>
                      <c:formatCode>General</c:formatCode>
                      <c:ptCount val="5"/>
                    </c:numCache>
                  </c:numRef>
                </c:val>
                <c:extLst>
                  <c:ext xmlns:c16="http://schemas.microsoft.com/office/drawing/2014/chart" uri="{C3380CC4-5D6E-409C-BE32-E72D297353CC}">
                    <c16:uniqueId val="{00000003-CC99-4DC5-BCAB-7027AEED6D5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'6 Impact aide sur prix vente'!$B$33:$C$33</c15:sqref>
                        </c15:formulaRef>
                      </c:ext>
                    </c:extLst>
                    <c:strCache>
                      <c:ptCount val="2"/>
                      <c:pt idx="0">
                        <c:v>Type de chauffage avant projet RC (uniquement cas des bâtiments existants) : 
élec, gaz ou autre</c:v>
                      </c:pt>
                    </c:strCache>
                  </c:strRef>
                </c:tx>
                <c:spPr>
                  <a:solidFill>
                    <a:schemeClr val="accent2"/>
                  </a:solidFill>
                  <a:ln>
                    <a:noFill/>
                  </a:ln>
                  <a:effectLst/>
                </c:spPr>
                <c:invertIfNegative val="0"/>
                <c:cat>
                  <c:strRef>
                    <c:extLst>
                      <c:ext xmlns:c15="http://schemas.microsoft.com/office/drawing/2012/chart" uri="{02D57815-91ED-43cb-92C2-25804820EDAC}">
                        <c15:fullRef>
                          <c15:sqref>'6 Impact aide sur prix vente'!$D$31:$O$31</c15:sqref>
                        </c15:fullRef>
                        <c15:formulaRef>
                          <c15:sqref>('6 Impact aide sur prix vente'!$D$31:$G$31,'6 Impact aide sur prix vente'!$O$31)</c15:sqref>
                        </c15:formulaRef>
                      </c:ext>
                    </c:extLst>
                    <c:strCache>
                      <c:ptCount val="5"/>
                      <c:pt idx="0">
                        <c:v>Bailleur </c:v>
                      </c:pt>
                      <c:pt idx="1">
                        <c:v>Copropriété</c:v>
                      </c:pt>
                      <c:pt idx="2">
                        <c:v>Bâtiment public hors enseignement </c:v>
                      </c:pt>
                      <c:pt idx="3">
                        <c:v>Tertiaire (dont santé et enseignement) </c:v>
                      </c:pt>
                      <c:pt idx="4">
                        <c:v>Tertiaire (dont santé et enseignement)</c:v>
                      </c:pt>
                    </c:strCache>
                  </c:strRef>
                </c:cat>
                <c:val>
                  <c:numRef>
                    <c:extLst>
                      <c:ext xmlns:c15="http://schemas.microsoft.com/office/drawing/2012/chart" uri="{02D57815-91ED-43cb-92C2-25804820EDAC}">
                        <c15:fullRef>
                          <c15:sqref>'6 Impact aide sur prix vente'!$D$33:$O$33</c15:sqref>
                        </c15:fullRef>
                        <c15:formulaRef>
                          <c15:sqref>('6 Impact aide sur prix vente'!$D$33:$G$33,'6 Impact aide sur prix vente'!$O$33)</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4-CC99-4DC5-BCAB-7027AEED6D5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'6 Impact aide sur prix vente'!$B$34:$C$34</c15:sqref>
                        </c15:formulaRef>
                      </c:ext>
                    </c:extLst>
                    <c:strCache>
                      <c:ptCount val="2"/>
                      <c:pt idx="0">
                        <c:v>kW souscrit</c:v>
                      </c:pt>
                    </c:strCache>
                  </c:strRef>
                </c:tx>
                <c:spPr>
                  <a:solidFill>
                    <a:schemeClr val="accent3"/>
                  </a:solidFill>
                  <a:ln>
                    <a:noFill/>
                  </a:ln>
                  <a:effectLst/>
                </c:spPr>
                <c:invertIfNegative val="0"/>
                <c:cat>
                  <c:strRef>
                    <c:extLst>
                      <c:ext xmlns:c15="http://schemas.microsoft.com/office/drawing/2012/chart" uri="{02D57815-91ED-43cb-92C2-25804820EDAC}">
                        <c15:fullRef>
                          <c15:sqref>'6 Impact aide sur prix vente'!$D$31:$O$31</c15:sqref>
                        </c15:fullRef>
                        <c15:formulaRef>
                          <c15:sqref>('6 Impact aide sur prix vente'!$D$31:$G$31,'6 Impact aide sur prix vente'!$O$31)</c15:sqref>
                        </c15:formulaRef>
                      </c:ext>
                    </c:extLst>
                    <c:strCache>
                      <c:ptCount val="5"/>
                      <c:pt idx="0">
                        <c:v>Bailleur </c:v>
                      </c:pt>
                      <c:pt idx="1">
                        <c:v>Copropriété</c:v>
                      </c:pt>
                      <c:pt idx="2">
                        <c:v>Bâtiment public hors enseignement </c:v>
                      </c:pt>
                      <c:pt idx="3">
                        <c:v>Tertiaire (dont santé et enseignement) </c:v>
                      </c:pt>
                      <c:pt idx="4">
                        <c:v>Tertiaire (dont santé et enseignement)</c:v>
                      </c:pt>
                    </c:strCache>
                  </c:strRef>
                </c:cat>
                <c:val>
                  <c:numRef>
                    <c:extLst>
                      <c:ext xmlns:c15="http://schemas.microsoft.com/office/drawing/2012/chart" uri="{02D57815-91ED-43cb-92C2-25804820EDAC}">
                        <c15:fullRef>
                          <c15:sqref>'6 Impact aide sur prix vente'!$D$34:$O$34</c15:sqref>
                        </c15:fullRef>
                        <c15:formulaRef>
                          <c15:sqref>('6 Impact aide sur prix vente'!$D$34:$G$34,'6 Impact aide sur prix vente'!$O$34)</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5-CC99-4DC5-BCAB-7027AEED6D5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'6 Impact aide sur prix vente'!$B$35:$C$35</c15:sqref>
                        </c15:formulaRef>
                      </c:ext>
                    </c:extLst>
                    <c:strCache>
                      <c:ptCount val="2"/>
                      <c:pt idx="0">
                        <c:v>MWh/an</c:v>
                      </c:pt>
                    </c:strCache>
                  </c:strRef>
                </c:tx>
                <c:spPr>
                  <a:solidFill>
                    <a:schemeClr val="accent4"/>
                  </a:solidFill>
                  <a:ln>
                    <a:noFill/>
                  </a:ln>
                  <a:effectLst/>
                </c:spPr>
                <c:invertIfNegative val="0"/>
                <c:cat>
                  <c:strRef>
                    <c:extLst>
                      <c:ext xmlns:c15="http://schemas.microsoft.com/office/drawing/2012/chart" uri="{02D57815-91ED-43cb-92C2-25804820EDAC}">
                        <c15:fullRef>
                          <c15:sqref>'6 Impact aide sur prix vente'!$D$31:$O$31</c15:sqref>
                        </c15:fullRef>
                        <c15:formulaRef>
                          <c15:sqref>('6 Impact aide sur prix vente'!$D$31:$G$31,'6 Impact aide sur prix vente'!$O$31)</c15:sqref>
                        </c15:formulaRef>
                      </c:ext>
                    </c:extLst>
                    <c:strCache>
                      <c:ptCount val="5"/>
                      <c:pt idx="0">
                        <c:v>Bailleur </c:v>
                      </c:pt>
                      <c:pt idx="1">
                        <c:v>Copropriété</c:v>
                      </c:pt>
                      <c:pt idx="2">
                        <c:v>Bâtiment public hors enseignement </c:v>
                      </c:pt>
                      <c:pt idx="3">
                        <c:v>Tertiaire (dont santé et enseignement) </c:v>
                      </c:pt>
                      <c:pt idx="4">
                        <c:v>Tertiaire (dont santé et enseignement)</c:v>
                      </c:pt>
                    </c:strCache>
                  </c:strRef>
                </c:cat>
                <c:val>
                  <c:numRef>
                    <c:extLst>
                      <c:ext xmlns:c15="http://schemas.microsoft.com/office/drawing/2012/chart" uri="{02D57815-91ED-43cb-92C2-25804820EDAC}">
                        <c15:fullRef>
                          <c15:sqref>'6 Impact aide sur prix vente'!$D$35:$O$35</c15:sqref>
                        </c15:fullRef>
                        <c15:formulaRef>
                          <c15:sqref>('6 Impact aide sur prix vente'!$D$35:$G$35,'6 Impact aide sur prix vente'!$O$35)</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6-CC99-4DC5-BCAB-7027AEED6D53}"/>
                  </c:ext>
                </c:extLst>
              </c15:ser>
            </c15:filteredBarSeries>
          </c:ext>
        </c:extLst>
      </c:barChart>
      <c:catAx>
        <c:axId val="139610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96117808"/>
        <c:crosses val="autoZero"/>
        <c:auto val="1"/>
        <c:lblAlgn val="ctr"/>
        <c:lblOffset val="100"/>
        <c:noMultiLvlLbl val="0"/>
      </c:catAx>
      <c:valAx>
        <c:axId val="1396117808"/>
        <c:scaling>
          <c:orientation val="minMax"/>
          <c:max val="18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€TTC / 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1396104848"/>
        <c:crosses val="autoZero"/>
        <c:crossBetween val="between"/>
      </c:valAx>
      <c:spPr>
        <a:noFill/>
        <a:ln>
          <a:noFill/>
        </a:ln>
        <a:effectLst/>
      </c:spPr>
    </c:plotArea>
    <c:legend>
      <c:legendPos val="b"/>
      <c:layout>
        <c:manualLayout>
          <c:xMode val="edge"/>
          <c:yMode val="edge"/>
          <c:x val="3.3139861087214784E-2"/>
          <c:y val="0.83774888323160934"/>
          <c:w val="0.89137473454012706"/>
          <c:h val="0.149937054787205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Prospects sur bâtiment neuf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3951534436508306"/>
          <c:y val="7.6121100038558043E-2"/>
          <c:w val="0.82837890025816951"/>
          <c:h val="0.67282986596475736"/>
        </c:manualLayout>
      </c:layout>
      <c:barChart>
        <c:barDir val="col"/>
        <c:grouping val="clustered"/>
        <c:varyColors val="0"/>
        <c:ser>
          <c:idx val="4"/>
          <c:order val="4"/>
          <c:tx>
            <c:strRef>
              <c:f>'6 Impact aide sur prix vente'!$B$36:$C$36</c:f>
              <c:strCache>
                <c:ptCount val="2"/>
                <c:pt idx="0">
                  <c:v>Prix vente de la chaleur en €TTC/MWh</c:v>
                </c:pt>
                <c:pt idx="1">
                  <c:v>Situation actuelle du prix complet du chauffage (équivalent P1 + P’1 + P2 + P3+P4 pour un prospect chauffé au gaz)</c:v>
                </c:pt>
              </c:strCache>
            </c:strRef>
          </c:tx>
          <c:spPr>
            <a:solidFill>
              <a:schemeClr val="accent5"/>
            </a:solidFill>
            <a:ln>
              <a:noFill/>
            </a:ln>
            <a:effectLst/>
          </c:spPr>
          <c:invertIfNegative val="0"/>
          <c:cat>
            <c:strRef>
              <c:extLst>
                <c:ext xmlns:c15="http://schemas.microsoft.com/office/drawing/2012/chart" uri="{02D57815-91ED-43cb-92C2-25804820EDAC}">
                  <c15:fullRef>
                    <c15:sqref>'6 Impact aide sur prix vente'!$D$31:$O$31</c15:sqref>
                  </c15:fullRef>
                </c:ext>
              </c:extLst>
              <c:f>('6 Impact aide sur prix vente'!$H$31:$K$31,'6 Impact aide sur prix vente'!$O$31)</c:f>
              <c:strCache>
                <c:ptCount val="5"/>
                <c:pt idx="0">
                  <c:v>Bailleur</c:v>
                </c:pt>
                <c:pt idx="1">
                  <c:v>Copropriété</c:v>
                </c:pt>
                <c:pt idx="2">
                  <c:v>Bâtiment public hors enseignement</c:v>
                </c:pt>
                <c:pt idx="3">
                  <c:v>Tertiaire (dont santé et enseignement)</c:v>
                </c:pt>
                <c:pt idx="4">
                  <c:v>Tertiaire (dont santé et enseignement)</c:v>
                </c:pt>
              </c:strCache>
            </c:strRef>
          </c:cat>
          <c:val>
            <c:numRef>
              <c:extLst>
                <c:ext xmlns:c15="http://schemas.microsoft.com/office/drawing/2012/chart" uri="{02D57815-91ED-43cb-92C2-25804820EDAC}">
                  <c15:fullRef>
                    <c15:sqref>'6 Impact aide sur prix vente'!$D$36:$O$36</c15:sqref>
                  </c15:fullRef>
                </c:ext>
              </c:extLst>
              <c:f>('6 Impact aide sur prix vente'!$H$36:$K$36,'6 Impact aide sur prix vente'!$O$36)</c:f>
              <c:numCache>
                <c:formatCode>General</c:formatCode>
                <c:ptCount val="5"/>
              </c:numCache>
            </c:numRef>
          </c:val>
          <c:extLst>
            <c:ext xmlns:c16="http://schemas.microsoft.com/office/drawing/2014/chart" uri="{C3380CC4-5D6E-409C-BE32-E72D297353CC}">
              <c16:uniqueId val="{00000000-30D2-4206-ACA3-00B5DD9E17FA}"/>
            </c:ext>
          </c:extLst>
        </c:ser>
        <c:ser>
          <c:idx val="5"/>
          <c:order val="5"/>
          <c:tx>
            <c:strRef>
              <c:f>'6 Impact aide sur prix vente'!$B$37:$C$37</c:f>
              <c:strCache>
                <c:ptCount val="2"/>
                <c:pt idx="0">
                  <c:v>Prix vente de la chaleur en €TTC/MWh</c:v>
                </c:pt>
                <c:pt idx="1">
                  <c:v>Prix vente après opération sans subvention, sans CEE</c:v>
                </c:pt>
              </c:strCache>
            </c:strRef>
          </c:tx>
          <c:spPr>
            <a:solidFill>
              <a:schemeClr val="accent2">
                <a:lumMod val="60000"/>
                <a:lumOff val="40000"/>
              </a:schemeClr>
            </a:solidFill>
            <a:ln>
              <a:noFill/>
            </a:ln>
            <a:effectLst/>
          </c:spPr>
          <c:invertIfNegative val="0"/>
          <c:cat>
            <c:strRef>
              <c:extLst>
                <c:ext xmlns:c15="http://schemas.microsoft.com/office/drawing/2012/chart" uri="{02D57815-91ED-43cb-92C2-25804820EDAC}">
                  <c15:fullRef>
                    <c15:sqref>'6 Impact aide sur prix vente'!$D$31:$O$31</c15:sqref>
                  </c15:fullRef>
                </c:ext>
              </c:extLst>
              <c:f>('6 Impact aide sur prix vente'!$H$31:$K$31,'6 Impact aide sur prix vente'!$O$31)</c:f>
              <c:strCache>
                <c:ptCount val="5"/>
                <c:pt idx="0">
                  <c:v>Bailleur</c:v>
                </c:pt>
                <c:pt idx="1">
                  <c:v>Copropriété</c:v>
                </c:pt>
                <c:pt idx="2">
                  <c:v>Bâtiment public hors enseignement</c:v>
                </c:pt>
                <c:pt idx="3">
                  <c:v>Tertiaire (dont santé et enseignement)</c:v>
                </c:pt>
                <c:pt idx="4">
                  <c:v>Tertiaire (dont santé et enseignement)</c:v>
                </c:pt>
              </c:strCache>
            </c:strRef>
          </c:cat>
          <c:val>
            <c:numRef>
              <c:extLst>
                <c:ext xmlns:c15="http://schemas.microsoft.com/office/drawing/2012/chart" uri="{02D57815-91ED-43cb-92C2-25804820EDAC}">
                  <c15:fullRef>
                    <c15:sqref>'6 Impact aide sur prix vente'!$D$37:$O$37</c15:sqref>
                  </c15:fullRef>
                </c:ext>
              </c:extLst>
              <c:f>('6 Impact aide sur prix vente'!$H$37:$K$37,'6 Impact aide sur prix vente'!$O$37)</c:f>
              <c:numCache>
                <c:formatCode>General</c:formatCode>
                <c:ptCount val="5"/>
                <c:pt idx="0">
                  <c:v>120</c:v>
                </c:pt>
              </c:numCache>
            </c:numRef>
          </c:val>
          <c:extLst>
            <c:ext xmlns:c16="http://schemas.microsoft.com/office/drawing/2014/chart" uri="{C3380CC4-5D6E-409C-BE32-E72D297353CC}">
              <c16:uniqueId val="{00000001-30D2-4206-ACA3-00B5DD9E17FA}"/>
            </c:ext>
          </c:extLst>
        </c:ser>
        <c:ser>
          <c:idx val="6"/>
          <c:order val="6"/>
          <c:tx>
            <c:strRef>
              <c:f>'6 Impact aide sur prix vente'!$B$38:$C$38</c:f>
              <c:strCache>
                <c:ptCount val="2"/>
                <c:pt idx="0">
                  <c:v>Prix vente de la chaleur en €TTC/MWh</c:v>
                </c:pt>
                <c:pt idx="1">
                  <c:v>Prix vente après opération avec subvention, sans CEE</c:v>
                </c:pt>
              </c:strCache>
            </c:strRef>
          </c:tx>
          <c:spPr>
            <a:solidFill>
              <a:schemeClr val="accent6">
                <a:lumMod val="60000"/>
                <a:lumOff val="40000"/>
              </a:schemeClr>
            </a:solidFill>
            <a:ln>
              <a:noFill/>
            </a:ln>
            <a:effectLst/>
          </c:spPr>
          <c:invertIfNegative val="0"/>
          <c:cat>
            <c:strRef>
              <c:extLst>
                <c:ext xmlns:c15="http://schemas.microsoft.com/office/drawing/2012/chart" uri="{02D57815-91ED-43cb-92C2-25804820EDAC}">
                  <c15:fullRef>
                    <c15:sqref>'6 Impact aide sur prix vente'!$D$31:$O$31</c15:sqref>
                  </c15:fullRef>
                </c:ext>
              </c:extLst>
              <c:f>('6 Impact aide sur prix vente'!$H$31:$K$31,'6 Impact aide sur prix vente'!$O$31)</c:f>
              <c:strCache>
                <c:ptCount val="5"/>
                <c:pt idx="0">
                  <c:v>Bailleur</c:v>
                </c:pt>
                <c:pt idx="1">
                  <c:v>Copropriété</c:v>
                </c:pt>
                <c:pt idx="2">
                  <c:v>Bâtiment public hors enseignement</c:v>
                </c:pt>
                <c:pt idx="3">
                  <c:v>Tertiaire (dont santé et enseignement)</c:v>
                </c:pt>
                <c:pt idx="4">
                  <c:v>Tertiaire (dont santé et enseignement)</c:v>
                </c:pt>
              </c:strCache>
            </c:strRef>
          </c:cat>
          <c:val>
            <c:numRef>
              <c:extLst>
                <c:ext xmlns:c15="http://schemas.microsoft.com/office/drawing/2012/chart" uri="{02D57815-91ED-43cb-92C2-25804820EDAC}">
                  <c15:fullRef>
                    <c15:sqref>'6 Impact aide sur prix vente'!$D$38:$O$38</c15:sqref>
                  </c15:fullRef>
                </c:ext>
              </c:extLst>
              <c:f>('6 Impact aide sur prix vente'!$H$38:$K$38,'6 Impact aide sur prix vente'!$O$38)</c:f>
              <c:numCache>
                <c:formatCode>General</c:formatCode>
                <c:ptCount val="5"/>
                <c:pt idx="0">
                  <c:v>110</c:v>
                </c:pt>
              </c:numCache>
            </c:numRef>
          </c:val>
          <c:extLst>
            <c:ext xmlns:c16="http://schemas.microsoft.com/office/drawing/2014/chart" uri="{C3380CC4-5D6E-409C-BE32-E72D297353CC}">
              <c16:uniqueId val="{00000002-30D2-4206-ACA3-00B5DD9E17FA}"/>
            </c:ext>
          </c:extLst>
        </c:ser>
        <c:dLbls>
          <c:showLegendKey val="0"/>
          <c:showVal val="0"/>
          <c:showCatName val="0"/>
          <c:showSerName val="0"/>
          <c:showPercent val="0"/>
          <c:showBubbleSize val="0"/>
        </c:dLbls>
        <c:gapWidth val="219"/>
        <c:overlap val="-27"/>
        <c:axId val="1396104848"/>
        <c:axId val="1396117808"/>
        <c:extLst>
          <c:ext xmlns:c15="http://schemas.microsoft.com/office/drawing/2012/chart" uri="{02D57815-91ED-43cb-92C2-25804820EDAC}">
            <c15:filteredBarSeries>
              <c15:ser>
                <c:idx val="0"/>
                <c:order val="0"/>
                <c:tx>
                  <c:strRef>
                    <c:extLst>
                      <c:ext uri="{02D57815-91ED-43cb-92C2-25804820EDAC}">
                        <c15:formulaRef>
                          <c15:sqref>'6 Impact aide sur prix vente'!$B$32:$C$32</c15:sqref>
                        </c15:formulaRef>
                      </c:ext>
                    </c:extLst>
                    <c:strCache>
                      <c:ptCount val="2"/>
                      <c:pt idx="0">
                        <c:v>Nom de l'abonné</c:v>
                      </c:pt>
                    </c:strCache>
                  </c:strRef>
                </c:tx>
                <c:spPr>
                  <a:solidFill>
                    <a:schemeClr val="accent1"/>
                  </a:solidFill>
                  <a:ln>
                    <a:noFill/>
                  </a:ln>
                  <a:effectLst/>
                </c:spPr>
                <c:invertIfNegative val="0"/>
                <c:cat>
                  <c:strRef>
                    <c:extLst>
                      <c:ext uri="{02D57815-91ED-43cb-92C2-25804820EDAC}">
                        <c15:fullRef>
                          <c15:sqref>'6 Impact aide sur prix vente'!$D$31:$O$31</c15:sqref>
                        </c15:fullRef>
                        <c15:formulaRef>
                          <c15:sqref>('6 Impact aide sur prix vente'!$H$31:$K$31,'6 Impact aide sur prix vente'!$O$31)</c15:sqref>
                        </c15:formulaRef>
                      </c:ext>
                    </c:extLst>
                    <c:strCache>
                      <c:ptCount val="5"/>
                      <c:pt idx="0">
                        <c:v>Bailleur</c:v>
                      </c:pt>
                      <c:pt idx="1">
                        <c:v>Copropriété</c:v>
                      </c:pt>
                      <c:pt idx="2">
                        <c:v>Bâtiment public hors enseignement</c:v>
                      </c:pt>
                      <c:pt idx="3">
                        <c:v>Tertiaire (dont santé et enseignement)</c:v>
                      </c:pt>
                      <c:pt idx="4">
                        <c:v>Tertiaire (dont santé et enseignement)</c:v>
                      </c:pt>
                    </c:strCache>
                  </c:strRef>
                </c:cat>
                <c:val>
                  <c:numRef>
                    <c:extLst>
                      <c:ext uri="{02D57815-91ED-43cb-92C2-25804820EDAC}">
                        <c15:fullRef>
                          <c15:sqref>'6 Impact aide sur prix vente'!$D$32:$O$32</c15:sqref>
                        </c15:fullRef>
                        <c15:formulaRef>
                          <c15:sqref>('6 Impact aide sur prix vente'!$H$32:$K$32,'6 Impact aide sur prix vente'!$O$32)</c15:sqref>
                        </c15:formulaRef>
                      </c:ext>
                    </c:extLst>
                    <c:numCache>
                      <c:formatCode>General</c:formatCode>
                      <c:ptCount val="5"/>
                    </c:numCache>
                  </c:numRef>
                </c:val>
                <c:extLst>
                  <c:ext xmlns:c16="http://schemas.microsoft.com/office/drawing/2014/chart" uri="{C3380CC4-5D6E-409C-BE32-E72D297353CC}">
                    <c16:uniqueId val="{00000003-30D2-4206-ACA3-00B5DD9E17FA}"/>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'6 Impact aide sur prix vente'!$B$33:$C$33</c15:sqref>
                        </c15:formulaRef>
                      </c:ext>
                    </c:extLst>
                    <c:strCache>
                      <c:ptCount val="2"/>
                      <c:pt idx="0">
                        <c:v>Type de chauffage avant projet RC (uniquement cas des bâtiments existants) : 
élec, gaz ou autre</c:v>
                      </c:pt>
                    </c:strCache>
                  </c:strRef>
                </c:tx>
                <c:spPr>
                  <a:solidFill>
                    <a:schemeClr val="accent2"/>
                  </a:solidFill>
                  <a:ln>
                    <a:noFill/>
                  </a:ln>
                  <a:effectLst/>
                </c:spPr>
                <c:invertIfNegative val="0"/>
                <c:cat>
                  <c:strRef>
                    <c:extLst>
                      <c:ext xmlns:c15="http://schemas.microsoft.com/office/drawing/2012/chart" uri="{02D57815-91ED-43cb-92C2-25804820EDAC}">
                        <c15:fullRef>
                          <c15:sqref>'6 Impact aide sur prix vente'!$D$31:$O$31</c15:sqref>
                        </c15:fullRef>
                        <c15:formulaRef>
                          <c15:sqref>('6 Impact aide sur prix vente'!$H$31:$K$31,'6 Impact aide sur prix vente'!$O$31)</c15:sqref>
                        </c15:formulaRef>
                      </c:ext>
                    </c:extLst>
                    <c:strCache>
                      <c:ptCount val="5"/>
                      <c:pt idx="0">
                        <c:v>Bailleur</c:v>
                      </c:pt>
                      <c:pt idx="1">
                        <c:v>Copropriété</c:v>
                      </c:pt>
                      <c:pt idx="2">
                        <c:v>Bâtiment public hors enseignement</c:v>
                      </c:pt>
                      <c:pt idx="3">
                        <c:v>Tertiaire (dont santé et enseignement)</c:v>
                      </c:pt>
                      <c:pt idx="4">
                        <c:v>Tertiaire (dont santé et enseignement)</c:v>
                      </c:pt>
                    </c:strCache>
                  </c:strRef>
                </c:cat>
                <c:val>
                  <c:numRef>
                    <c:extLst>
                      <c:ext xmlns:c15="http://schemas.microsoft.com/office/drawing/2012/chart" uri="{02D57815-91ED-43cb-92C2-25804820EDAC}">
                        <c15:fullRef>
                          <c15:sqref>'6 Impact aide sur prix vente'!$D$33:$O$33</c15:sqref>
                        </c15:fullRef>
                        <c15:formulaRef>
                          <c15:sqref>('6 Impact aide sur prix vente'!$H$33:$K$33,'6 Impact aide sur prix vente'!$O$33)</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4-30D2-4206-ACA3-00B5DD9E17F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'6 Impact aide sur prix vente'!$B$34:$C$34</c15:sqref>
                        </c15:formulaRef>
                      </c:ext>
                    </c:extLst>
                    <c:strCache>
                      <c:ptCount val="2"/>
                      <c:pt idx="0">
                        <c:v>kW souscrit</c:v>
                      </c:pt>
                    </c:strCache>
                  </c:strRef>
                </c:tx>
                <c:spPr>
                  <a:solidFill>
                    <a:schemeClr val="accent3"/>
                  </a:solidFill>
                  <a:ln>
                    <a:noFill/>
                  </a:ln>
                  <a:effectLst/>
                </c:spPr>
                <c:invertIfNegative val="0"/>
                <c:cat>
                  <c:strRef>
                    <c:extLst>
                      <c:ext xmlns:c15="http://schemas.microsoft.com/office/drawing/2012/chart" uri="{02D57815-91ED-43cb-92C2-25804820EDAC}">
                        <c15:fullRef>
                          <c15:sqref>'6 Impact aide sur prix vente'!$D$31:$O$31</c15:sqref>
                        </c15:fullRef>
                        <c15:formulaRef>
                          <c15:sqref>('6 Impact aide sur prix vente'!$H$31:$K$31,'6 Impact aide sur prix vente'!$O$31)</c15:sqref>
                        </c15:formulaRef>
                      </c:ext>
                    </c:extLst>
                    <c:strCache>
                      <c:ptCount val="5"/>
                      <c:pt idx="0">
                        <c:v>Bailleur</c:v>
                      </c:pt>
                      <c:pt idx="1">
                        <c:v>Copropriété</c:v>
                      </c:pt>
                      <c:pt idx="2">
                        <c:v>Bâtiment public hors enseignement</c:v>
                      </c:pt>
                      <c:pt idx="3">
                        <c:v>Tertiaire (dont santé et enseignement)</c:v>
                      </c:pt>
                      <c:pt idx="4">
                        <c:v>Tertiaire (dont santé et enseignement)</c:v>
                      </c:pt>
                    </c:strCache>
                  </c:strRef>
                </c:cat>
                <c:val>
                  <c:numRef>
                    <c:extLst>
                      <c:ext xmlns:c15="http://schemas.microsoft.com/office/drawing/2012/chart" uri="{02D57815-91ED-43cb-92C2-25804820EDAC}">
                        <c15:fullRef>
                          <c15:sqref>'6 Impact aide sur prix vente'!$D$34:$O$34</c15:sqref>
                        </c15:fullRef>
                        <c15:formulaRef>
                          <c15:sqref>('6 Impact aide sur prix vente'!$H$34:$K$34,'6 Impact aide sur prix vente'!$O$34)</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5-30D2-4206-ACA3-00B5DD9E17FA}"/>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'6 Impact aide sur prix vente'!$B$35:$C$35</c15:sqref>
                        </c15:formulaRef>
                      </c:ext>
                    </c:extLst>
                    <c:strCache>
                      <c:ptCount val="2"/>
                      <c:pt idx="0">
                        <c:v>MWh/an</c:v>
                      </c:pt>
                    </c:strCache>
                  </c:strRef>
                </c:tx>
                <c:spPr>
                  <a:solidFill>
                    <a:schemeClr val="accent4"/>
                  </a:solidFill>
                  <a:ln>
                    <a:noFill/>
                  </a:ln>
                  <a:effectLst/>
                </c:spPr>
                <c:invertIfNegative val="0"/>
                <c:cat>
                  <c:strRef>
                    <c:extLst>
                      <c:ext xmlns:c15="http://schemas.microsoft.com/office/drawing/2012/chart" uri="{02D57815-91ED-43cb-92C2-25804820EDAC}">
                        <c15:fullRef>
                          <c15:sqref>'6 Impact aide sur prix vente'!$D$31:$O$31</c15:sqref>
                        </c15:fullRef>
                        <c15:formulaRef>
                          <c15:sqref>('6 Impact aide sur prix vente'!$H$31:$K$31,'6 Impact aide sur prix vente'!$O$31)</c15:sqref>
                        </c15:formulaRef>
                      </c:ext>
                    </c:extLst>
                    <c:strCache>
                      <c:ptCount val="5"/>
                      <c:pt idx="0">
                        <c:v>Bailleur</c:v>
                      </c:pt>
                      <c:pt idx="1">
                        <c:v>Copropriété</c:v>
                      </c:pt>
                      <c:pt idx="2">
                        <c:v>Bâtiment public hors enseignement</c:v>
                      </c:pt>
                      <c:pt idx="3">
                        <c:v>Tertiaire (dont santé et enseignement)</c:v>
                      </c:pt>
                      <c:pt idx="4">
                        <c:v>Tertiaire (dont santé et enseignement)</c:v>
                      </c:pt>
                    </c:strCache>
                  </c:strRef>
                </c:cat>
                <c:val>
                  <c:numRef>
                    <c:extLst>
                      <c:ext xmlns:c15="http://schemas.microsoft.com/office/drawing/2012/chart" uri="{02D57815-91ED-43cb-92C2-25804820EDAC}">
                        <c15:fullRef>
                          <c15:sqref>'6 Impact aide sur prix vente'!$D$35:$O$35</c15:sqref>
                        </c15:fullRef>
                        <c15:formulaRef>
                          <c15:sqref>('6 Impact aide sur prix vente'!$H$35:$K$35,'6 Impact aide sur prix vente'!$O$35)</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6-30D2-4206-ACA3-00B5DD9E17FA}"/>
                  </c:ext>
                </c:extLst>
              </c15:ser>
            </c15:filteredBarSeries>
          </c:ext>
        </c:extLst>
      </c:barChart>
      <c:catAx>
        <c:axId val="139610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96117808"/>
        <c:crosses val="autoZero"/>
        <c:auto val="1"/>
        <c:lblAlgn val="ctr"/>
        <c:lblOffset val="100"/>
        <c:noMultiLvlLbl val="0"/>
      </c:catAx>
      <c:valAx>
        <c:axId val="1396117808"/>
        <c:scaling>
          <c:orientation val="minMax"/>
          <c:max val="18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€TTC / 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1396104848"/>
        <c:crosses val="autoZero"/>
        <c:crossBetween val="between"/>
      </c:valAx>
      <c:spPr>
        <a:noFill/>
        <a:ln>
          <a:noFill/>
        </a:ln>
        <a:effectLst/>
      </c:spPr>
    </c:plotArea>
    <c:legend>
      <c:legendPos val="b"/>
      <c:layout>
        <c:manualLayout>
          <c:xMode val="edge"/>
          <c:yMode val="edge"/>
          <c:x val="3.3139861087214784E-2"/>
          <c:y val="0.83774888323160934"/>
          <c:w val="0.89137473454012706"/>
          <c:h val="0.149937054787205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Bâtiment déjà raccordé au</a:t>
            </a:r>
            <a:r>
              <a:rPr lang="fr-FR" baseline="0"/>
              <a:t> réseau</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3951534436508306"/>
          <c:y val="7.6121100038558043E-2"/>
          <c:w val="0.82837890025816951"/>
          <c:h val="0.67282986596475736"/>
        </c:manualLayout>
      </c:layout>
      <c:barChart>
        <c:barDir val="col"/>
        <c:grouping val="clustered"/>
        <c:varyColors val="0"/>
        <c:ser>
          <c:idx val="4"/>
          <c:order val="4"/>
          <c:tx>
            <c:strRef>
              <c:f>'6 Impact aide sur prix vente'!$B$36:$C$36</c:f>
              <c:strCache>
                <c:ptCount val="2"/>
                <c:pt idx="0">
                  <c:v>Prix vente de la chaleur en €TTC/MWh</c:v>
                </c:pt>
                <c:pt idx="1">
                  <c:v>Situation actuelle du prix complet du chauffage (équivalent P1 + P’1 + P2 + P3+P4 pour un prospect chauffé au gaz)</c:v>
                </c:pt>
              </c:strCache>
            </c:strRef>
          </c:tx>
          <c:spPr>
            <a:solidFill>
              <a:schemeClr val="accent5"/>
            </a:solidFill>
            <a:ln>
              <a:noFill/>
            </a:ln>
            <a:effectLst/>
          </c:spPr>
          <c:invertIfNegative val="0"/>
          <c:cat>
            <c:strRef>
              <c:extLst>
                <c:ext xmlns:c15="http://schemas.microsoft.com/office/drawing/2012/chart" uri="{02D57815-91ED-43cb-92C2-25804820EDAC}">
                  <c15:fullRef>
                    <c15:sqref>'6 Impact aide sur prix vente'!$D$31:$O$31</c15:sqref>
                  </c15:fullRef>
                </c:ext>
              </c:extLst>
              <c:f>'6 Impact aide sur prix vente'!$L$31:$O$31</c:f>
              <c:strCache>
                <c:ptCount val="4"/>
                <c:pt idx="0">
                  <c:v>Bailleur </c:v>
                </c:pt>
                <c:pt idx="1">
                  <c:v>Copropriété</c:v>
                </c:pt>
                <c:pt idx="2">
                  <c:v>Bâtiment public hors enseignement</c:v>
                </c:pt>
                <c:pt idx="3">
                  <c:v>Tertiaire (dont santé et enseignement)</c:v>
                </c:pt>
              </c:strCache>
            </c:strRef>
          </c:cat>
          <c:val>
            <c:numRef>
              <c:extLst>
                <c:ext xmlns:c15="http://schemas.microsoft.com/office/drawing/2012/chart" uri="{02D57815-91ED-43cb-92C2-25804820EDAC}">
                  <c15:fullRef>
                    <c15:sqref>'6 Impact aide sur prix vente'!$D$36:$O$36</c15:sqref>
                  </c15:fullRef>
                </c:ext>
              </c:extLst>
              <c:f>'6 Impact aide sur prix vente'!$L$36:$O$36</c:f>
              <c:numCache>
                <c:formatCode>General</c:formatCode>
                <c:ptCount val="4"/>
                <c:pt idx="0">
                  <c:v>105</c:v>
                </c:pt>
              </c:numCache>
            </c:numRef>
          </c:val>
          <c:extLst>
            <c:ext xmlns:c16="http://schemas.microsoft.com/office/drawing/2014/chart" uri="{C3380CC4-5D6E-409C-BE32-E72D297353CC}">
              <c16:uniqueId val="{00000000-8CF0-4202-A922-5D0A99563E2D}"/>
            </c:ext>
          </c:extLst>
        </c:ser>
        <c:ser>
          <c:idx val="5"/>
          <c:order val="5"/>
          <c:tx>
            <c:strRef>
              <c:f>'6 Impact aide sur prix vente'!$B$37:$C$37</c:f>
              <c:strCache>
                <c:ptCount val="2"/>
                <c:pt idx="0">
                  <c:v>Prix vente de la chaleur en €TTC/MWh</c:v>
                </c:pt>
                <c:pt idx="1">
                  <c:v>Prix vente après opération sans subvention, sans CEE</c:v>
                </c:pt>
              </c:strCache>
            </c:strRef>
          </c:tx>
          <c:spPr>
            <a:solidFill>
              <a:schemeClr val="accent2">
                <a:lumMod val="60000"/>
                <a:lumOff val="40000"/>
              </a:schemeClr>
            </a:solidFill>
            <a:ln>
              <a:noFill/>
            </a:ln>
            <a:effectLst/>
          </c:spPr>
          <c:invertIfNegative val="0"/>
          <c:cat>
            <c:strRef>
              <c:extLst>
                <c:ext xmlns:c15="http://schemas.microsoft.com/office/drawing/2012/chart" uri="{02D57815-91ED-43cb-92C2-25804820EDAC}">
                  <c15:fullRef>
                    <c15:sqref>'6 Impact aide sur prix vente'!$D$31:$O$31</c15:sqref>
                  </c15:fullRef>
                </c:ext>
              </c:extLst>
              <c:f>'6 Impact aide sur prix vente'!$L$31:$O$31</c:f>
              <c:strCache>
                <c:ptCount val="4"/>
                <c:pt idx="0">
                  <c:v>Bailleur </c:v>
                </c:pt>
                <c:pt idx="1">
                  <c:v>Copropriété</c:v>
                </c:pt>
                <c:pt idx="2">
                  <c:v>Bâtiment public hors enseignement</c:v>
                </c:pt>
                <c:pt idx="3">
                  <c:v>Tertiaire (dont santé et enseignement)</c:v>
                </c:pt>
              </c:strCache>
            </c:strRef>
          </c:cat>
          <c:val>
            <c:numRef>
              <c:extLst>
                <c:ext xmlns:c15="http://schemas.microsoft.com/office/drawing/2012/chart" uri="{02D57815-91ED-43cb-92C2-25804820EDAC}">
                  <c15:fullRef>
                    <c15:sqref>'6 Impact aide sur prix vente'!$D$37:$O$37</c15:sqref>
                  </c15:fullRef>
                </c:ext>
              </c:extLst>
              <c:f>'6 Impact aide sur prix vente'!$L$37:$O$37</c:f>
              <c:numCache>
                <c:formatCode>General</c:formatCode>
                <c:ptCount val="4"/>
                <c:pt idx="0">
                  <c:v>120</c:v>
                </c:pt>
              </c:numCache>
            </c:numRef>
          </c:val>
          <c:extLst>
            <c:ext xmlns:c16="http://schemas.microsoft.com/office/drawing/2014/chart" uri="{C3380CC4-5D6E-409C-BE32-E72D297353CC}">
              <c16:uniqueId val="{00000001-8CF0-4202-A922-5D0A99563E2D}"/>
            </c:ext>
          </c:extLst>
        </c:ser>
        <c:ser>
          <c:idx val="6"/>
          <c:order val="6"/>
          <c:tx>
            <c:strRef>
              <c:f>'6 Impact aide sur prix vente'!$B$38:$C$38</c:f>
              <c:strCache>
                <c:ptCount val="2"/>
                <c:pt idx="0">
                  <c:v>Prix vente de la chaleur en €TTC/MWh</c:v>
                </c:pt>
                <c:pt idx="1">
                  <c:v>Prix vente après opération avec subvention, sans CEE</c:v>
                </c:pt>
              </c:strCache>
            </c:strRef>
          </c:tx>
          <c:spPr>
            <a:solidFill>
              <a:schemeClr val="accent6">
                <a:lumMod val="60000"/>
                <a:lumOff val="40000"/>
              </a:schemeClr>
            </a:solidFill>
            <a:ln>
              <a:noFill/>
            </a:ln>
            <a:effectLst/>
          </c:spPr>
          <c:invertIfNegative val="0"/>
          <c:cat>
            <c:strRef>
              <c:extLst>
                <c:ext xmlns:c15="http://schemas.microsoft.com/office/drawing/2012/chart" uri="{02D57815-91ED-43cb-92C2-25804820EDAC}">
                  <c15:fullRef>
                    <c15:sqref>'6 Impact aide sur prix vente'!$D$31:$O$31</c15:sqref>
                  </c15:fullRef>
                </c:ext>
              </c:extLst>
              <c:f>'6 Impact aide sur prix vente'!$L$31:$O$31</c:f>
              <c:strCache>
                <c:ptCount val="4"/>
                <c:pt idx="0">
                  <c:v>Bailleur </c:v>
                </c:pt>
                <c:pt idx="1">
                  <c:v>Copropriété</c:v>
                </c:pt>
                <c:pt idx="2">
                  <c:v>Bâtiment public hors enseignement</c:v>
                </c:pt>
                <c:pt idx="3">
                  <c:v>Tertiaire (dont santé et enseignement)</c:v>
                </c:pt>
              </c:strCache>
            </c:strRef>
          </c:cat>
          <c:val>
            <c:numRef>
              <c:extLst>
                <c:ext xmlns:c15="http://schemas.microsoft.com/office/drawing/2012/chart" uri="{02D57815-91ED-43cb-92C2-25804820EDAC}">
                  <c15:fullRef>
                    <c15:sqref>'6 Impact aide sur prix vente'!$D$38:$O$38</c15:sqref>
                  </c15:fullRef>
                </c:ext>
              </c:extLst>
              <c:f>'6 Impact aide sur prix vente'!$L$38:$O$38</c:f>
              <c:numCache>
                <c:formatCode>General</c:formatCode>
                <c:ptCount val="4"/>
                <c:pt idx="0">
                  <c:v>110</c:v>
                </c:pt>
              </c:numCache>
            </c:numRef>
          </c:val>
          <c:extLst>
            <c:ext xmlns:c16="http://schemas.microsoft.com/office/drawing/2014/chart" uri="{C3380CC4-5D6E-409C-BE32-E72D297353CC}">
              <c16:uniqueId val="{00000002-8CF0-4202-A922-5D0A99563E2D}"/>
            </c:ext>
          </c:extLst>
        </c:ser>
        <c:dLbls>
          <c:showLegendKey val="0"/>
          <c:showVal val="0"/>
          <c:showCatName val="0"/>
          <c:showSerName val="0"/>
          <c:showPercent val="0"/>
          <c:showBubbleSize val="0"/>
        </c:dLbls>
        <c:gapWidth val="219"/>
        <c:overlap val="-27"/>
        <c:axId val="1396104848"/>
        <c:axId val="1396117808"/>
        <c:extLst>
          <c:ext xmlns:c15="http://schemas.microsoft.com/office/drawing/2012/chart" uri="{02D57815-91ED-43cb-92C2-25804820EDAC}">
            <c15:filteredBarSeries>
              <c15:ser>
                <c:idx val="0"/>
                <c:order val="0"/>
                <c:tx>
                  <c:strRef>
                    <c:extLst>
                      <c:ext uri="{02D57815-91ED-43cb-92C2-25804820EDAC}">
                        <c15:formulaRef>
                          <c15:sqref>'6 Impact aide sur prix vente'!$B$32:$C$32</c15:sqref>
                        </c15:formulaRef>
                      </c:ext>
                    </c:extLst>
                    <c:strCache>
                      <c:ptCount val="2"/>
                      <c:pt idx="0">
                        <c:v>Nom de l'abonné</c:v>
                      </c:pt>
                    </c:strCache>
                  </c:strRef>
                </c:tx>
                <c:spPr>
                  <a:solidFill>
                    <a:schemeClr val="accent1"/>
                  </a:solidFill>
                  <a:ln>
                    <a:noFill/>
                  </a:ln>
                  <a:effectLst/>
                </c:spPr>
                <c:invertIfNegative val="0"/>
                <c:cat>
                  <c:strRef>
                    <c:extLst>
                      <c:ext uri="{02D57815-91ED-43cb-92C2-25804820EDAC}">
                        <c15:fullRef>
                          <c15:sqref>'6 Impact aide sur prix vente'!$D$31:$O$31</c15:sqref>
                        </c15:fullRef>
                        <c15:formulaRef>
                          <c15:sqref>'6 Impact aide sur prix vente'!$L$31:$O$31</c15:sqref>
                        </c15:formulaRef>
                      </c:ext>
                    </c:extLst>
                    <c:strCache>
                      <c:ptCount val="4"/>
                      <c:pt idx="0">
                        <c:v>Bailleur </c:v>
                      </c:pt>
                      <c:pt idx="1">
                        <c:v>Copropriété</c:v>
                      </c:pt>
                      <c:pt idx="2">
                        <c:v>Bâtiment public hors enseignement</c:v>
                      </c:pt>
                      <c:pt idx="3">
                        <c:v>Tertiaire (dont santé et enseignement)</c:v>
                      </c:pt>
                    </c:strCache>
                  </c:strRef>
                </c:cat>
                <c:val>
                  <c:numRef>
                    <c:extLst>
                      <c:ext uri="{02D57815-91ED-43cb-92C2-25804820EDAC}">
                        <c15:fullRef>
                          <c15:sqref>'6 Impact aide sur prix vente'!$D$32:$O$32</c15:sqref>
                        </c15:fullRef>
                        <c15:formulaRef>
                          <c15:sqref>'6 Impact aide sur prix vente'!$L$32:$O$32</c15:sqref>
                        </c15:formulaRef>
                      </c:ext>
                    </c:extLst>
                    <c:numCache>
                      <c:formatCode>General</c:formatCode>
                      <c:ptCount val="4"/>
                    </c:numCache>
                  </c:numRef>
                </c:val>
                <c:extLst>
                  <c:ext xmlns:c16="http://schemas.microsoft.com/office/drawing/2014/chart" uri="{C3380CC4-5D6E-409C-BE32-E72D297353CC}">
                    <c16:uniqueId val="{00000003-8CF0-4202-A922-5D0A99563E2D}"/>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'6 Impact aide sur prix vente'!$B$33:$C$33</c15:sqref>
                        </c15:formulaRef>
                      </c:ext>
                    </c:extLst>
                    <c:strCache>
                      <c:ptCount val="2"/>
                      <c:pt idx="0">
                        <c:v>Type de chauffage avant projet RC (uniquement cas des bâtiments existants) : 
élec, gaz ou autre</c:v>
                      </c:pt>
                    </c:strCache>
                  </c:strRef>
                </c:tx>
                <c:spPr>
                  <a:solidFill>
                    <a:schemeClr val="accent2"/>
                  </a:solidFill>
                  <a:ln>
                    <a:noFill/>
                  </a:ln>
                  <a:effectLst/>
                </c:spPr>
                <c:invertIfNegative val="0"/>
                <c:cat>
                  <c:strRef>
                    <c:extLst>
                      <c:ext xmlns:c15="http://schemas.microsoft.com/office/drawing/2012/chart" uri="{02D57815-91ED-43cb-92C2-25804820EDAC}">
                        <c15:fullRef>
                          <c15:sqref>'6 Impact aide sur prix vente'!$D$31:$O$31</c15:sqref>
                        </c15:fullRef>
                        <c15:formulaRef>
                          <c15:sqref>'6 Impact aide sur prix vente'!$L$31:$O$31</c15:sqref>
                        </c15:formulaRef>
                      </c:ext>
                    </c:extLst>
                    <c:strCache>
                      <c:ptCount val="4"/>
                      <c:pt idx="0">
                        <c:v>Bailleur </c:v>
                      </c:pt>
                      <c:pt idx="1">
                        <c:v>Copropriété</c:v>
                      </c:pt>
                      <c:pt idx="2">
                        <c:v>Bâtiment public hors enseignement</c:v>
                      </c:pt>
                      <c:pt idx="3">
                        <c:v>Tertiaire (dont santé et enseignement)</c:v>
                      </c:pt>
                    </c:strCache>
                  </c:strRef>
                </c:cat>
                <c:val>
                  <c:numRef>
                    <c:extLst>
                      <c:ext xmlns:c15="http://schemas.microsoft.com/office/drawing/2012/chart" uri="{02D57815-91ED-43cb-92C2-25804820EDAC}">
                        <c15:fullRef>
                          <c15:sqref>'6 Impact aide sur prix vente'!$D$33:$O$33</c15:sqref>
                        </c15:fullRef>
                        <c15:formulaRef>
                          <c15:sqref>'6 Impact aide sur prix vente'!$L$33:$O$33</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4-8CF0-4202-A922-5D0A99563E2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'6 Impact aide sur prix vente'!$B$34:$C$34</c15:sqref>
                        </c15:formulaRef>
                      </c:ext>
                    </c:extLst>
                    <c:strCache>
                      <c:ptCount val="2"/>
                      <c:pt idx="0">
                        <c:v>kW souscrit</c:v>
                      </c:pt>
                    </c:strCache>
                  </c:strRef>
                </c:tx>
                <c:spPr>
                  <a:solidFill>
                    <a:schemeClr val="accent3"/>
                  </a:solidFill>
                  <a:ln>
                    <a:noFill/>
                  </a:ln>
                  <a:effectLst/>
                </c:spPr>
                <c:invertIfNegative val="0"/>
                <c:cat>
                  <c:strRef>
                    <c:extLst>
                      <c:ext xmlns:c15="http://schemas.microsoft.com/office/drawing/2012/chart" uri="{02D57815-91ED-43cb-92C2-25804820EDAC}">
                        <c15:fullRef>
                          <c15:sqref>'6 Impact aide sur prix vente'!$D$31:$O$31</c15:sqref>
                        </c15:fullRef>
                        <c15:formulaRef>
                          <c15:sqref>'6 Impact aide sur prix vente'!$L$31:$O$31</c15:sqref>
                        </c15:formulaRef>
                      </c:ext>
                    </c:extLst>
                    <c:strCache>
                      <c:ptCount val="4"/>
                      <c:pt idx="0">
                        <c:v>Bailleur </c:v>
                      </c:pt>
                      <c:pt idx="1">
                        <c:v>Copropriété</c:v>
                      </c:pt>
                      <c:pt idx="2">
                        <c:v>Bâtiment public hors enseignement</c:v>
                      </c:pt>
                      <c:pt idx="3">
                        <c:v>Tertiaire (dont santé et enseignement)</c:v>
                      </c:pt>
                    </c:strCache>
                  </c:strRef>
                </c:cat>
                <c:val>
                  <c:numRef>
                    <c:extLst>
                      <c:ext xmlns:c15="http://schemas.microsoft.com/office/drawing/2012/chart" uri="{02D57815-91ED-43cb-92C2-25804820EDAC}">
                        <c15:fullRef>
                          <c15:sqref>'6 Impact aide sur prix vente'!$D$34:$O$34</c15:sqref>
                        </c15:fullRef>
                        <c15:formulaRef>
                          <c15:sqref>'6 Impact aide sur prix vente'!$L$34:$O$34</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5-8CF0-4202-A922-5D0A99563E2D}"/>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'6 Impact aide sur prix vente'!$B$35:$C$35</c15:sqref>
                        </c15:formulaRef>
                      </c:ext>
                    </c:extLst>
                    <c:strCache>
                      <c:ptCount val="2"/>
                      <c:pt idx="0">
                        <c:v>MWh/an</c:v>
                      </c:pt>
                    </c:strCache>
                  </c:strRef>
                </c:tx>
                <c:spPr>
                  <a:solidFill>
                    <a:schemeClr val="accent4"/>
                  </a:solidFill>
                  <a:ln>
                    <a:noFill/>
                  </a:ln>
                  <a:effectLst/>
                </c:spPr>
                <c:invertIfNegative val="0"/>
                <c:cat>
                  <c:strRef>
                    <c:extLst>
                      <c:ext xmlns:c15="http://schemas.microsoft.com/office/drawing/2012/chart" uri="{02D57815-91ED-43cb-92C2-25804820EDAC}">
                        <c15:fullRef>
                          <c15:sqref>'6 Impact aide sur prix vente'!$D$31:$O$31</c15:sqref>
                        </c15:fullRef>
                        <c15:formulaRef>
                          <c15:sqref>'6 Impact aide sur prix vente'!$L$31:$O$31</c15:sqref>
                        </c15:formulaRef>
                      </c:ext>
                    </c:extLst>
                    <c:strCache>
                      <c:ptCount val="4"/>
                      <c:pt idx="0">
                        <c:v>Bailleur </c:v>
                      </c:pt>
                      <c:pt idx="1">
                        <c:v>Copropriété</c:v>
                      </c:pt>
                      <c:pt idx="2">
                        <c:v>Bâtiment public hors enseignement</c:v>
                      </c:pt>
                      <c:pt idx="3">
                        <c:v>Tertiaire (dont santé et enseignement)</c:v>
                      </c:pt>
                    </c:strCache>
                  </c:strRef>
                </c:cat>
                <c:val>
                  <c:numRef>
                    <c:extLst>
                      <c:ext xmlns:c15="http://schemas.microsoft.com/office/drawing/2012/chart" uri="{02D57815-91ED-43cb-92C2-25804820EDAC}">
                        <c15:fullRef>
                          <c15:sqref>'6 Impact aide sur prix vente'!$D$35:$O$35</c15:sqref>
                        </c15:fullRef>
                        <c15:formulaRef>
                          <c15:sqref>'6 Impact aide sur prix vente'!$L$35:$O$35</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6-8CF0-4202-A922-5D0A99563E2D}"/>
                  </c:ext>
                </c:extLst>
              </c15:ser>
            </c15:filteredBarSeries>
          </c:ext>
        </c:extLst>
      </c:barChart>
      <c:catAx>
        <c:axId val="139610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96117808"/>
        <c:crosses val="autoZero"/>
        <c:auto val="1"/>
        <c:lblAlgn val="ctr"/>
        <c:lblOffset val="100"/>
        <c:noMultiLvlLbl val="0"/>
      </c:catAx>
      <c:valAx>
        <c:axId val="1396117808"/>
        <c:scaling>
          <c:orientation val="minMax"/>
          <c:max val="18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€TTC / 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1396104848"/>
        <c:crosses val="autoZero"/>
        <c:crossBetween val="between"/>
      </c:valAx>
      <c:spPr>
        <a:noFill/>
        <a:ln>
          <a:noFill/>
        </a:ln>
        <a:effectLst/>
      </c:spPr>
    </c:plotArea>
    <c:legend>
      <c:legendPos val="b"/>
      <c:layout>
        <c:manualLayout>
          <c:xMode val="edge"/>
          <c:yMode val="edge"/>
          <c:x val="3.3139861087214784E-2"/>
          <c:y val="0.83774888323160934"/>
          <c:w val="0.89137473454012706"/>
          <c:h val="0.149937054787205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1.emf"/><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2.emf"/></Relationships>
</file>

<file path=xl/drawings/_rels/drawing6.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oneCellAnchor>
    <xdr:from>
      <xdr:col>1</xdr:col>
      <xdr:colOff>171450</xdr:colOff>
      <xdr:row>0</xdr:row>
      <xdr:rowOff>142875</xdr:rowOff>
    </xdr:from>
    <xdr:ext cx="0" cy="600075"/>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4287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838200</xdr:colOff>
      <xdr:row>4</xdr:row>
      <xdr:rowOff>123825</xdr:rowOff>
    </xdr:from>
    <xdr:ext cx="0" cy="285750"/>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85725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590550</xdr:colOff>
      <xdr:row>0</xdr:row>
      <xdr:rowOff>0</xdr:rowOff>
    </xdr:from>
    <xdr:to>
      <xdr:col>3</xdr:col>
      <xdr:colOff>228600</xdr:colOff>
      <xdr:row>4</xdr:row>
      <xdr:rowOff>419100</xdr:rowOff>
    </xdr:to>
    <xdr:pic>
      <xdr:nvPicPr>
        <xdr:cNvPr id="6" name="Image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87707"/>
        <a:stretch/>
      </xdr:blipFill>
      <xdr:spPr bwMode="auto">
        <a:xfrm>
          <a:off x="590550" y="0"/>
          <a:ext cx="6315075" cy="10668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114</xdr:row>
      <xdr:rowOff>0</xdr:rowOff>
    </xdr:from>
    <xdr:to>
      <xdr:col>13</xdr:col>
      <xdr:colOff>707849</xdr:colOff>
      <xdr:row>286</xdr:row>
      <xdr:rowOff>0</xdr:rowOff>
    </xdr:to>
    <xdr:pic>
      <xdr:nvPicPr>
        <xdr:cNvPr id="2" name="Image 1">
          <a:extLst>
            <a:ext uri="{FF2B5EF4-FFF2-40B4-BE49-F238E27FC236}">
              <a16:creationId xmlns:a16="http://schemas.microsoft.com/office/drawing/2014/main" id="{2F1BAF2B-8240-4425-994B-E91266E8FF76}"/>
            </a:ext>
          </a:extLst>
        </xdr:cNvPr>
        <xdr:cNvPicPr>
          <a:picLocks noChangeAspect="1"/>
        </xdr:cNvPicPr>
      </xdr:nvPicPr>
      <xdr:blipFill rotWithShape="1">
        <a:blip xmlns:r="http://schemas.openxmlformats.org/officeDocument/2006/relationships" r:embed="rId1"/>
        <a:srcRect l="3479"/>
        <a:stretch/>
      </xdr:blipFill>
      <xdr:spPr>
        <a:xfrm>
          <a:off x="10591800" y="75418950"/>
          <a:ext cx="7365824" cy="0"/>
        </a:xfrm>
        <a:prstGeom prst="rect">
          <a:avLst/>
        </a:prstGeom>
      </xdr:spPr>
    </xdr:pic>
    <xdr:clientData/>
  </xdr:twoCellAnchor>
  <xdr:oneCellAnchor>
    <xdr:from>
      <xdr:col>5</xdr:col>
      <xdr:colOff>0</xdr:colOff>
      <xdr:row>315</xdr:row>
      <xdr:rowOff>0</xdr:rowOff>
    </xdr:from>
    <xdr:ext cx="7064197" cy="0"/>
    <xdr:pic>
      <xdr:nvPicPr>
        <xdr:cNvPr id="3" name="Image 2">
          <a:extLst>
            <a:ext uri="{FF2B5EF4-FFF2-40B4-BE49-F238E27FC236}">
              <a16:creationId xmlns:a16="http://schemas.microsoft.com/office/drawing/2014/main" id="{5C94CDB3-5C93-4A99-BBB5-7A379516FDC1}"/>
            </a:ext>
          </a:extLst>
        </xdr:cNvPr>
        <xdr:cNvPicPr>
          <a:picLocks noChangeAspect="1"/>
        </xdr:cNvPicPr>
      </xdr:nvPicPr>
      <xdr:blipFill rotWithShape="1">
        <a:blip xmlns:r="http://schemas.openxmlformats.org/officeDocument/2006/relationships" r:embed="rId1"/>
        <a:srcRect l="3479"/>
        <a:stretch/>
      </xdr:blipFill>
      <xdr:spPr>
        <a:xfrm>
          <a:off x="10591800" y="82781775"/>
          <a:ext cx="7064197" cy="0"/>
        </a:xfrm>
        <a:prstGeom prst="rect">
          <a:avLst/>
        </a:prstGeom>
      </xdr:spPr>
    </xdr:pic>
    <xdr:clientData/>
  </xdr:oneCellAnchor>
  <xdr:oneCellAnchor>
    <xdr:from>
      <xdr:col>1</xdr:col>
      <xdr:colOff>0</xdr:colOff>
      <xdr:row>315</xdr:row>
      <xdr:rowOff>0</xdr:rowOff>
    </xdr:from>
    <xdr:ext cx="8885934" cy="0"/>
    <xdr:pic>
      <xdr:nvPicPr>
        <xdr:cNvPr id="4" name="Image 3">
          <a:extLst>
            <a:ext uri="{FF2B5EF4-FFF2-40B4-BE49-F238E27FC236}">
              <a16:creationId xmlns:a16="http://schemas.microsoft.com/office/drawing/2014/main" id="{F0DE8B18-1AAA-4BB2-B0DB-AF9058329731}"/>
            </a:ext>
          </a:extLst>
        </xdr:cNvPr>
        <xdr:cNvPicPr>
          <a:picLocks noChangeAspect="1"/>
        </xdr:cNvPicPr>
      </xdr:nvPicPr>
      <xdr:blipFill>
        <a:blip xmlns:r="http://schemas.openxmlformats.org/officeDocument/2006/relationships" r:embed="rId2"/>
        <a:stretch>
          <a:fillRect/>
        </a:stretch>
      </xdr:blipFill>
      <xdr:spPr>
        <a:xfrm>
          <a:off x="1228725" y="82781775"/>
          <a:ext cx="8885934" cy="0"/>
        </a:xfrm>
        <a:prstGeom prst="rect">
          <a:avLst/>
        </a:prstGeom>
      </xdr:spPr>
    </xdr:pic>
    <xdr:clientData/>
  </xdr:oneCellAnchor>
  <xdr:twoCellAnchor editAs="oneCell">
    <xdr:from>
      <xdr:col>0</xdr:col>
      <xdr:colOff>95250</xdr:colOff>
      <xdr:row>0</xdr:row>
      <xdr:rowOff>0</xdr:rowOff>
    </xdr:from>
    <xdr:to>
      <xdr:col>1</xdr:col>
      <xdr:colOff>504824</xdr:colOff>
      <xdr:row>0</xdr:row>
      <xdr:rowOff>1323224</xdr:rowOff>
    </xdr:to>
    <xdr:pic>
      <xdr:nvPicPr>
        <xdr:cNvPr id="5" name="Image 4">
          <a:extLst>
            <a:ext uri="{FF2B5EF4-FFF2-40B4-BE49-F238E27FC236}">
              <a16:creationId xmlns:a16="http://schemas.microsoft.com/office/drawing/2014/main" id="{26C7A666-5CB3-4C58-9D66-254633ADA81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0" y="0"/>
          <a:ext cx="1641474" cy="1326399"/>
        </a:xfrm>
        <a:prstGeom prst="rect">
          <a:avLst/>
        </a:prstGeom>
      </xdr:spPr>
    </xdr:pic>
    <xdr:clientData/>
  </xdr:twoCellAnchor>
  <xdr:twoCellAnchor editAs="oneCell">
    <xdr:from>
      <xdr:col>3</xdr:col>
      <xdr:colOff>1285874</xdr:colOff>
      <xdr:row>0</xdr:row>
      <xdr:rowOff>9525</xdr:rowOff>
    </xdr:from>
    <xdr:to>
      <xdr:col>5</xdr:col>
      <xdr:colOff>2920</xdr:colOff>
      <xdr:row>0</xdr:row>
      <xdr:rowOff>1303148</xdr:rowOff>
    </xdr:to>
    <xdr:pic>
      <xdr:nvPicPr>
        <xdr:cNvPr id="6" name="Image 5">
          <a:extLst>
            <a:ext uri="{FF2B5EF4-FFF2-40B4-BE49-F238E27FC236}">
              <a16:creationId xmlns:a16="http://schemas.microsoft.com/office/drawing/2014/main" id="{51DF9778-EF82-4825-9ED7-4EC06347637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28149" y="6350"/>
          <a:ext cx="1266571" cy="1299973"/>
        </a:xfrm>
        <a:prstGeom prst="rect">
          <a:avLst/>
        </a:prstGeom>
      </xdr:spPr>
    </xdr:pic>
    <xdr:clientData/>
  </xdr:twoCellAnchor>
  <xdr:oneCellAnchor>
    <xdr:from>
      <xdr:col>5</xdr:col>
      <xdr:colOff>0</xdr:colOff>
      <xdr:row>323</xdr:row>
      <xdr:rowOff>0</xdr:rowOff>
    </xdr:from>
    <xdr:ext cx="7051499" cy="0"/>
    <xdr:pic>
      <xdr:nvPicPr>
        <xdr:cNvPr id="7" name="Image 6">
          <a:extLst>
            <a:ext uri="{FF2B5EF4-FFF2-40B4-BE49-F238E27FC236}">
              <a16:creationId xmlns:a16="http://schemas.microsoft.com/office/drawing/2014/main" id="{D6167F76-F1A1-4ADC-B92D-FCEC93534440}"/>
            </a:ext>
          </a:extLst>
        </xdr:cNvPr>
        <xdr:cNvPicPr>
          <a:picLocks noChangeAspect="1"/>
        </xdr:cNvPicPr>
      </xdr:nvPicPr>
      <xdr:blipFill rotWithShape="1">
        <a:blip xmlns:r="http://schemas.openxmlformats.org/officeDocument/2006/relationships" r:embed="rId1"/>
        <a:srcRect l="3479"/>
        <a:stretch/>
      </xdr:blipFill>
      <xdr:spPr>
        <a:xfrm>
          <a:off x="10591800" y="85363050"/>
          <a:ext cx="7051499" cy="0"/>
        </a:xfrm>
        <a:prstGeom prst="rect">
          <a:avLst/>
        </a:prstGeom>
      </xdr:spPr>
    </xdr:pic>
    <xdr:clientData/>
  </xdr:oneCellAnchor>
  <xdr:oneCellAnchor>
    <xdr:from>
      <xdr:col>5</xdr:col>
      <xdr:colOff>0</xdr:colOff>
      <xdr:row>323</xdr:row>
      <xdr:rowOff>0</xdr:rowOff>
    </xdr:from>
    <xdr:ext cx="7064197" cy="0"/>
    <xdr:pic>
      <xdr:nvPicPr>
        <xdr:cNvPr id="8" name="Image 7">
          <a:extLst>
            <a:ext uri="{FF2B5EF4-FFF2-40B4-BE49-F238E27FC236}">
              <a16:creationId xmlns:a16="http://schemas.microsoft.com/office/drawing/2014/main" id="{467BBFEE-7156-403E-BF1A-CA1B7371CBF2}"/>
            </a:ext>
          </a:extLst>
        </xdr:cNvPr>
        <xdr:cNvPicPr>
          <a:picLocks noChangeAspect="1"/>
        </xdr:cNvPicPr>
      </xdr:nvPicPr>
      <xdr:blipFill rotWithShape="1">
        <a:blip xmlns:r="http://schemas.openxmlformats.org/officeDocument/2006/relationships" r:embed="rId1"/>
        <a:srcRect l="3479"/>
        <a:stretch/>
      </xdr:blipFill>
      <xdr:spPr>
        <a:xfrm>
          <a:off x="10591800" y="85363050"/>
          <a:ext cx="7064197" cy="0"/>
        </a:xfrm>
        <a:prstGeom prst="rect">
          <a:avLst/>
        </a:prstGeom>
      </xdr:spPr>
    </xdr:pic>
    <xdr:clientData/>
  </xdr:oneCellAnchor>
  <xdr:oneCellAnchor>
    <xdr:from>
      <xdr:col>5</xdr:col>
      <xdr:colOff>0</xdr:colOff>
      <xdr:row>323</xdr:row>
      <xdr:rowOff>0</xdr:rowOff>
    </xdr:from>
    <xdr:ext cx="8952601" cy="0"/>
    <xdr:pic>
      <xdr:nvPicPr>
        <xdr:cNvPr id="9" name="Image 8">
          <a:extLst>
            <a:ext uri="{FF2B5EF4-FFF2-40B4-BE49-F238E27FC236}">
              <a16:creationId xmlns:a16="http://schemas.microsoft.com/office/drawing/2014/main" id="{ED24A7A4-6211-4251-8BB6-53DB2AF6037A}"/>
            </a:ext>
          </a:extLst>
        </xdr:cNvPr>
        <xdr:cNvPicPr>
          <a:picLocks noChangeAspect="1"/>
        </xdr:cNvPicPr>
      </xdr:nvPicPr>
      <xdr:blipFill>
        <a:blip xmlns:r="http://schemas.openxmlformats.org/officeDocument/2006/relationships" r:embed="rId5"/>
        <a:stretch>
          <a:fillRect/>
        </a:stretch>
      </xdr:blipFill>
      <xdr:spPr>
        <a:xfrm>
          <a:off x="10591800" y="85363050"/>
          <a:ext cx="8952601" cy="0"/>
        </a:xfrm>
        <a:prstGeom prst="rect">
          <a:avLst/>
        </a:prstGeom>
      </xdr:spPr>
    </xdr:pic>
    <xdr:clientData/>
  </xdr:oneCellAnchor>
  <xdr:oneCellAnchor>
    <xdr:from>
      <xdr:col>1</xdr:col>
      <xdr:colOff>0</xdr:colOff>
      <xdr:row>323</xdr:row>
      <xdr:rowOff>0</xdr:rowOff>
    </xdr:from>
    <xdr:ext cx="8885934" cy="0"/>
    <xdr:pic>
      <xdr:nvPicPr>
        <xdr:cNvPr id="10" name="Image 9">
          <a:extLst>
            <a:ext uri="{FF2B5EF4-FFF2-40B4-BE49-F238E27FC236}">
              <a16:creationId xmlns:a16="http://schemas.microsoft.com/office/drawing/2014/main" id="{16BDE5F0-CDA8-4FF2-B6BF-AE4266019512}"/>
            </a:ext>
          </a:extLst>
        </xdr:cNvPr>
        <xdr:cNvPicPr>
          <a:picLocks noChangeAspect="1"/>
        </xdr:cNvPicPr>
      </xdr:nvPicPr>
      <xdr:blipFill>
        <a:blip xmlns:r="http://schemas.openxmlformats.org/officeDocument/2006/relationships" r:embed="rId2"/>
        <a:stretch>
          <a:fillRect/>
        </a:stretch>
      </xdr:blipFill>
      <xdr:spPr>
        <a:xfrm>
          <a:off x="1228725" y="85363050"/>
          <a:ext cx="8885934"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21</xdr:col>
      <xdr:colOff>133350</xdr:colOff>
      <xdr:row>2</xdr:row>
      <xdr:rowOff>171450</xdr:rowOff>
    </xdr:from>
    <xdr:to>
      <xdr:col>25</xdr:col>
      <xdr:colOff>294638</xdr:colOff>
      <xdr:row>7</xdr:row>
      <xdr:rowOff>276638</xdr:rowOff>
    </xdr:to>
    <xdr:pic>
      <xdr:nvPicPr>
        <xdr:cNvPr id="2" name="Image 1" descr="Comprendre les zones climatiques de la RT 2012 | Isonat">
          <a:extLst>
            <a:ext uri="{FF2B5EF4-FFF2-40B4-BE49-F238E27FC236}">
              <a16:creationId xmlns:a16="http://schemas.microsoft.com/office/drawing/2014/main" id="{ED4176BE-5C50-40E0-B328-6EF3F3DEC0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09900" y="171450"/>
          <a:ext cx="3212463" cy="2915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6351</xdr:colOff>
      <xdr:row>45</xdr:row>
      <xdr:rowOff>152400</xdr:rowOff>
    </xdr:from>
    <xdr:to>
      <xdr:col>6</xdr:col>
      <xdr:colOff>333375</xdr:colOff>
      <xdr:row>73</xdr:row>
      <xdr:rowOff>142875</xdr:rowOff>
    </xdr:to>
    <xdr:graphicFrame macro="">
      <xdr:nvGraphicFramePr>
        <xdr:cNvPr id="2" name="Graphique 1">
          <a:extLst>
            <a:ext uri="{FF2B5EF4-FFF2-40B4-BE49-F238E27FC236}">
              <a16:creationId xmlns:a16="http://schemas.microsoft.com/office/drawing/2014/main" id="{5B869B2C-E77A-41E9-B494-86356E7AA0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485775</xdr:colOff>
      <xdr:row>45</xdr:row>
      <xdr:rowOff>165099</xdr:rowOff>
    </xdr:from>
    <xdr:to>
      <xdr:col>15</xdr:col>
      <xdr:colOff>438150</xdr:colOff>
      <xdr:row>73</xdr:row>
      <xdr:rowOff>126998</xdr:rowOff>
    </xdr:to>
    <xdr:graphicFrame macro="">
      <xdr:nvGraphicFramePr>
        <xdr:cNvPr id="3" name="Graphique 2">
          <a:extLst>
            <a:ext uri="{FF2B5EF4-FFF2-40B4-BE49-F238E27FC236}">
              <a16:creationId xmlns:a16="http://schemas.microsoft.com/office/drawing/2014/main" id="{2781E62F-D905-4098-9C08-EA2342FDBA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596900</xdr:colOff>
      <xdr:row>45</xdr:row>
      <xdr:rowOff>171449</xdr:rowOff>
    </xdr:from>
    <xdr:to>
      <xdr:col>22</xdr:col>
      <xdr:colOff>523875</xdr:colOff>
      <xdr:row>73</xdr:row>
      <xdr:rowOff>133348</xdr:rowOff>
    </xdr:to>
    <xdr:graphicFrame macro="">
      <xdr:nvGraphicFramePr>
        <xdr:cNvPr id="4" name="Graphique 3">
          <a:extLst>
            <a:ext uri="{FF2B5EF4-FFF2-40B4-BE49-F238E27FC236}">
              <a16:creationId xmlns:a16="http://schemas.microsoft.com/office/drawing/2014/main" id="{8CE066BA-FC2A-4FA3-B115-2CF3E9322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16</xdr:col>
      <xdr:colOff>47625</xdr:colOff>
      <xdr:row>30</xdr:row>
      <xdr:rowOff>0</xdr:rowOff>
    </xdr:from>
    <xdr:to>
      <xdr:col>27</xdr:col>
      <xdr:colOff>615950</xdr:colOff>
      <xdr:row>36</xdr:row>
      <xdr:rowOff>114301</xdr:rowOff>
    </xdr:to>
    <xdr:pic>
      <xdr:nvPicPr>
        <xdr:cNvPr id="5" name="Image 4">
          <a:extLst>
            <a:ext uri="{FF2B5EF4-FFF2-40B4-BE49-F238E27FC236}">
              <a16:creationId xmlns:a16="http://schemas.microsoft.com/office/drawing/2014/main" id="{ED294C2E-76DF-4AD6-8744-99C6D972F3CA}"/>
            </a:ext>
            <a:ext uri="{147F2762-F138-4A5C-976F-8EAC2B608ADB}">
              <a16:predDERef xmlns:a16="http://schemas.microsoft.com/office/drawing/2014/main" pred="{0D67DEEA-C3C0-3E1F-8709-E1E599F5CCAD}"/>
            </a:ext>
          </a:extLst>
        </xdr:cNvPr>
        <xdr:cNvPicPr>
          <a:picLocks noChangeAspect="1"/>
        </xdr:cNvPicPr>
      </xdr:nvPicPr>
      <xdr:blipFill>
        <a:blip xmlns:r="http://schemas.openxmlformats.org/officeDocument/2006/relationships" r:embed="rId4"/>
        <a:stretch>
          <a:fillRect/>
        </a:stretch>
      </xdr:blipFill>
      <xdr:spPr>
        <a:xfrm>
          <a:off x="14827250" y="9067800"/>
          <a:ext cx="10239375" cy="3400426"/>
        </a:xfrm>
        <a:prstGeom prst="rect">
          <a:avLst/>
        </a:prstGeom>
      </xdr:spPr>
    </xdr:pic>
    <xdr:clientData/>
  </xdr:twoCellAnchor>
  <xdr:twoCellAnchor editAs="oneCell">
    <xdr:from>
      <xdr:col>1</xdr:col>
      <xdr:colOff>179294</xdr:colOff>
      <xdr:row>9</xdr:row>
      <xdr:rowOff>470646</xdr:rowOff>
    </xdr:from>
    <xdr:to>
      <xdr:col>6</xdr:col>
      <xdr:colOff>121957</xdr:colOff>
      <xdr:row>20</xdr:row>
      <xdr:rowOff>93567</xdr:rowOff>
    </xdr:to>
    <xdr:pic>
      <xdr:nvPicPr>
        <xdr:cNvPr id="6" name="Image 5">
          <a:extLst>
            <a:ext uri="{FF2B5EF4-FFF2-40B4-BE49-F238E27FC236}">
              <a16:creationId xmlns:a16="http://schemas.microsoft.com/office/drawing/2014/main" id="{B03C8413-81DE-401B-8722-A8B79DB6FD9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20594" y="4210796"/>
          <a:ext cx="6025963" cy="278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74</xdr:row>
      <xdr:rowOff>0</xdr:rowOff>
    </xdr:from>
    <xdr:to>
      <xdr:col>0</xdr:col>
      <xdr:colOff>5511800</xdr:colOff>
      <xdr:row>93</xdr:row>
      <xdr:rowOff>0</xdr:rowOff>
    </xdr:to>
    <xdr:pic>
      <xdr:nvPicPr>
        <xdr:cNvPr id="2" name="Image 2">
          <a:extLst>
            <a:ext uri="{FF2B5EF4-FFF2-40B4-BE49-F238E27FC236}">
              <a16:creationId xmlns:a16="http://schemas.microsoft.com/office/drawing/2014/main" id="{5B87593B-17CC-4E37-B014-364A9FB83A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97300"/>
          <a:ext cx="5511800" cy="3438525"/>
        </a:xfrm>
        <a:prstGeom prst="rect">
          <a:avLst/>
        </a:prstGeom>
        <a:noFill/>
        <a:ln w="19050">
          <a:solidFill>
            <a:srgbClr val="00206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809625</xdr:colOff>
      <xdr:row>18</xdr:row>
      <xdr:rowOff>0</xdr:rowOff>
    </xdr:from>
    <xdr:to>
      <xdr:col>5</xdr:col>
      <xdr:colOff>569767</xdr:colOff>
      <xdr:row>56</xdr:row>
      <xdr:rowOff>140952</xdr:rowOff>
    </xdr:to>
    <xdr:pic>
      <xdr:nvPicPr>
        <xdr:cNvPr id="3" name="Image 2" descr="Comprendre les zones climatiques de la RT 2012 | Isonat">
          <a:extLst>
            <a:ext uri="{FF2B5EF4-FFF2-40B4-BE49-F238E27FC236}">
              <a16:creationId xmlns:a16="http://schemas.microsoft.com/office/drawing/2014/main" id="{10DFCE60-85CF-4AC7-AD1B-C074049DA7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4121727"/>
          <a:ext cx="5405869" cy="7438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deme.fr/Users/thouins/Desktop/BUREAU/Tableur/Tableur_biomasse_fc_v11.xlsm"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ademecloud-my.sharepoint.com/personal/simon_thouin_ademe_fr/Documents/Fonds%20Chaleur/2026/Evolutions%20FC%202026/Documents%20pour%20relecture%20DAF%20-%20DAJ/R&#233;seau%20de%20chaleur/R&#233;seau%20de%20chaleur%20projet%20sup&#233;rieur%2012GWh%20-%20Volet%20technico-financier%20-%202026_OLD.xlsx" TargetMode="External"/><Relationship Id="rId2" Type="http://schemas.microsoft.com/office/2019/04/relationships/externalLinkLongPath" Target="/personal/simon_thouin_ademe_fr/Documents/Fonds%20Chaleur/2026/Evolutions%20FC%202026/Documents%20pour%20relecture%20DAF%20-%20DAJ/R&#233;seau%20de%20chaleur/R&#233;seau%20de%20chaleur%20projet%20sup&#233;rieur%2012GWh%20-%20Volet%20technico-financier%20-%202026_OLD.xlsx?DF7D5EBE" TargetMode="External"/><Relationship Id="rId1" Type="http://schemas.openxmlformats.org/officeDocument/2006/relationships/externalLinkPath" Target="file:///\\DF7D5EBE\R&#233;seau%20de%20chaleur%20projet%20sup&#233;rieur%2012GWh%20-%20Volet%20technico-financier%20-%202026_OLD.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ademecloud-my.sharepoint.com/personal/christophe_gawsewitch_ademe_fr/Documents/02_Aides/Installation/Solaire%20thermique/M&#233;tropole/D&#233;di&#233;/Simplification%20d&#233;p&#244;t%20de%20dossier/Production%20eau%20chaude%20solaire%20thermique%20-%20Volet%20technique%20tableur%20-%20Op&#233;ration%20d&#233;di&#233;e.xlsx" TargetMode="External"/><Relationship Id="rId1" Type="http://schemas.openxmlformats.org/officeDocument/2006/relationships/externalLinkPath" Target="/personal/simon_thouin_ademe_fr/Documents/Fonds%20Chaleur/2026/Evolutions%20FC%202026/Production%20eau%20chaude%20solaire%20thermique%20-%20Volet%20technique%20tableur%20-%20Op&#233;ration%20d&#233;di&#233;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PROJETS\Programme_amelioration_continue\1-Fonds_dechets\03.%20LIVRABLES%20FDS%20DECHETS\OS4%20-%20Tableau%20financier\Ressources\AF_biomasse_V23-03-2018.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caractéristiques projet"/>
      <sheetName val="Résultats"/>
      <sheetName val="solution biomasse"/>
      <sheetName val="solution de reference"/>
      <sheetName val="grilles FC"/>
      <sheetName val="TEC Production"/>
      <sheetName val="TEC Réseau (2)"/>
      <sheetName val="evolution des couts"/>
      <sheetName val="TEC Réseau"/>
      <sheetName val="Evolution couts"/>
      <sheetName val="Détails sous-stations"/>
      <sheetName val="menu deroulant"/>
      <sheetName val="Feuil1"/>
    </sheetNames>
    <sheetDataSet>
      <sheetData sheetId="0"/>
      <sheetData sheetId="1">
        <row r="9">
          <cell r="D9">
            <v>2</v>
          </cell>
        </row>
        <row r="10">
          <cell r="D10">
            <v>1</v>
          </cell>
        </row>
        <row r="12">
          <cell r="D12">
            <v>40000</v>
          </cell>
        </row>
        <row r="17">
          <cell r="D17">
            <v>8000</v>
          </cell>
        </row>
        <row r="18">
          <cell r="D18">
            <v>35000</v>
          </cell>
        </row>
        <row r="22">
          <cell r="D22">
            <v>24</v>
          </cell>
        </row>
        <row r="26">
          <cell r="D26">
            <v>15000</v>
          </cell>
        </row>
        <row r="27">
          <cell r="D27">
            <v>7000</v>
          </cell>
        </row>
        <row r="34">
          <cell r="D34">
            <v>50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accueil"/>
      <sheetName val="Volet Financier"/>
      <sheetName val="1. Descript prod RC"/>
      <sheetName val="2. Besoins et montée en charge"/>
      <sheetName val="Données efficacité energétique"/>
      <sheetName val="3.2 Impact sur usagers"/>
      <sheetName val="3.1 Impact aide sur prix vente"/>
      <sheetName val="4. Tableau des DN"/>
      <sheetName val="5.a CEP_Réseau global"/>
      <sheetName val="5.b Déficit_Création "/>
      <sheetName val="5.c Déficit_Extension"/>
      <sheetName val="6. Historique des invest "/>
      <sheetName val="Zones climatiques"/>
      <sheetName val="calcul d'aide"/>
      <sheetName val="Choix multiples"/>
    </sheetNames>
    <sheetDataSet>
      <sheetData sheetId="0" refreshError="1"/>
      <sheetData sheetId="1"/>
      <sheetData sheetId="2" refreshError="1"/>
      <sheetData sheetId="3" refreshError="1"/>
      <sheetData sheetId="4" refreshError="1"/>
      <sheetData sheetId="5" refreshError="1"/>
      <sheetData sheetId="6">
        <row r="31">
          <cell r="D31" t="str">
            <v xml:space="preserve">Bailleur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cueil"/>
      <sheetName val="1. Détail opération"/>
      <sheetName val="2. Suivi et planning"/>
      <sheetName val="3. Engagements spécifiques"/>
      <sheetName val="4. Documents à fournir"/>
      <sheetName val="Paramètres"/>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2">
          <cell r="A12" t="str">
            <v>Oui</v>
          </cell>
        </row>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row r="12">
          <cell r="S12"/>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row r="1">
          <cell r="AO1" t="str">
            <v>Convention de financement</v>
          </cell>
          <cell r="AT1" t="str">
            <v>12-1-1</v>
          </cell>
        </row>
        <row r="2">
          <cell r="AO2" t="str">
            <v>Décision de financement</v>
          </cell>
          <cell r="AT2" t="str">
            <v>12-1-2</v>
          </cell>
        </row>
        <row r="3">
          <cell r="AT3" t="str">
            <v>12-1-3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HEITZMANN Mickaël" id="{77CAE822-3C41-4B71-BEEF-1BAD2A6A0D71}" userId="S::mickael.heitzmann@ademe.fr::bbb02407-6f63-450c-b9e2-14c01c132eb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7" dT="2023-08-01T13:46:08.79" personId="{77CAE822-3C41-4B71-BEEF-1BAD2A6A0D71}" id="{ED524D35-1D59-42B9-BAA9-2FF72B8D76E7}">
    <text>Ajout aout 2023</text>
  </threadedComment>
  <threadedComment ref="C33" dT="2023-08-01T13:46:08.79" personId="{77CAE822-3C41-4B71-BEEF-1BAD2A6A0D71}" id="{6EEC905A-71A5-407D-8C21-FE5FC717C396}">
    <text>Ajout aout 2023</text>
  </threadedComment>
  <threadedComment ref="L33" dT="2023-08-01T13:46:32.21" personId="{77CAE822-3C41-4B71-BEEF-1BAD2A6A0D71}" id="{BD915F3C-19BA-49BB-8047-8C858E5048E3}">
    <text>Seuil d'efficacité énergétique</text>
  </threadedComment>
  <threadedComment ref="M33" dT="2023-08-01T13:46:32.21" personId="{77CAE822-3C41-4B71-BEEF-1BAD2A6A0D71}" id="{71556251-5DAA-4C83-BE52-AF305AADCDDB}">
    <text>Seuil d'efficacité énergétique</text>
  </threadedComment>
</ThreadedComments>
</file>

<file path=xl/threadedComments/threadedComment2.xml><?xml version="1.0" encoding="utf-8"?>
<ThreadedComments xmlns="http://schemas.microsoft.com/office/spreadsheetml/2018/threadedcomments" xmlns:x="http://schemas.openxmlformats.org/spreadsheetml/2006/main">
  <threadedComment ref="B4" dT="2023-09-22T11:57:16.97" personId="{77CAE822-3C41-4B71-BEEF-1BAD2A6A0D71}" id="{9FE6024B-9E44-4DC6-B8C0-DC760685226C}">
    <text>Sources données: CEREN 2021</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 Id="rId4" Type="http://schemas.microsoft.com/office/2017/10/relationships/threadedComment" Target="../threadedComments/threadedComment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girpourlatransition.ademe.f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rgb="FF0000FF"/>
  </sheetPr>
  <dimension ref="A1:XFC54"/>
  <sheetViews>
    <sheetView showGridLines="0" topLeftCell="B1" workbookViewId="0">
      <selection activeCell="C25" sqref="C25"/>
    </sheetView>
  </sheetViews>
  <sheetFormatPr baseColWidth="10" defaultColWidth="0" defaultRowHeight="12.75" customHeight="1" zeroHeight="1" x14ac:dyDescent="0.25"/>
  <cols>
    <col min="1" max="1" width="6" style="90" hidden="1" customWidth="1"/>
    <col min="2" max="2" width="13.81640625" style="90" customWidth="1"/>
    <col min="3" max="3" width="86.26953125" style="90" customWidth="1"/>
    <col min="4" max="4" width="40.54296875" style="90" customWidth="1"/>
    <col min="5" max="256" width="0" style="90" hidden="1"/>
    <col min="257" max="257" width="0" style="90" hidden="1" customWidth="1"/>
    <col min="258" max="258" width="13.81640625" style="90" hidden="1" customWidth="1"/>
    <col min="259" max="259" width="86.26953125" style="90" hidden="1" customWidth="1"/>
    <col min="260" max="260" width="11.453125" style="90" hidden="1" customWidth="1"/>
    <col min="261" max="512" width="0" style="90" hidden="1"/>
    <col min="513" max="513" width="0" style="90" hidden="1" customWidth="1"/>
    <col min="514" max="514" width="13.81640625" style="90" hidden="1" customWidth="1"/>
    <col min="515" max="515" width="86.26953125" style="90" hidden="1" customWidth="1"/>
    <col min="516" max="516" width="11.453125" style="90" hidden="1" customWidth="1"/>
    <col min="517" max="768" width="0" style="90" hidden="1"/>
    <col min="769" max="769" width="0" style="90" hidden="1" customWidth="1"/>
    <col min="770" max="770" width="13.81640625" style="90" hidden="1" customWidth="1"/>
    <col min="771" max="771" width="86.26953125" style="90" hidden="1" customWidth="1"/>
    <col min="772" max="772" width="11.453125" style="90" hidden="1" customWidth="1"/>
    <col min="773" max="1024" width="0" style="90" hidden="1"/>
    <col min="1025" max="1025" width="0" style="90" hidden="1" customWidth="1"/>
    <col min="1026" max="1026" width="13.81640625" style="90" hidden="1" customWidth="1"/>
    <col min="1027" max="1027" width="86.26953125" style="90" hidden="1" customWidth="1"/>
    <col min="1028" max="1028" width="11.453125" style="90" hidden="1" customWidth="1"/>
    <col min="1029" max="1280" width="0" style="90" hidden="1"/>
    <col min="1281" max="1281" width="0" style="90" hidden="1" customWidth="1"/>
    <col min="1282" max="1282" width="13.81640625" style="90" hidden="1" customWidth="1"/>
    <col min="1283" max="1283" width="86.26953125" style="90" hidden="1" customWidth="1"/>
    <col min="1284" max="1284" width="11.453125" style="90" hidden="1" customWidth="1"/>
    <col min="1285" max="1536" width="0" style="90" hidden="1"/>
    <col min="1537" max="1537" width="0" style="90" hidden="1" customWidth="1"/>
    <col min="1538" max="1538" width="13.81640625" style="90" hidden="1" customWidth="1"/>
    <col min="1539" max="1539" width="86.26953125" style="90" hidden="1" customWidth="1"/>
    <col min="1540" max="1540" width="11.453125" style="90" hidden="1" customWidth="1"/>
    <col min="1541" max="1792" width="0" style="90" hidden="1"/>
    <col min="1793" max="1793" width="0" style="90" hidden="1" customWidth="1"/>
    <col min="1794" max="1794" width="13.81640625" style="90" hidden="1" customWidth="1"/>
    <col min="1795" max="1795" width="86.26953125" style="90" hidden="1" customWidth="1"/>
    <col min="1796" max="1796" width="11.453125" style="90" hidden="1" customWidth="1"/>
    <col min="1797" max="2048" width="0" style="90" hidden="1"/>
    <col min="2049" max="2049" width="0" style="90" hidden="1" customWidth="1"/>
    <col min="2050" max="2050" width="13.81640625" style="90" hidden="1" customWidth="1"/>
    <col min="2051" max="2051" width="86.26953125" style="90" hidden="1" customWidth="1"/>
    <col min="2052" max="2052" width="11.453125" style="90" hidden="1" customWidth="1"/>
    <col min="2053" max="2304" width="0" style="90" hidden="1"/>
    <col min="2305" max="2305" width="0" style="90" hidden="1" customWidth="1"/>
    <col min="2306" max="2306" width="13.81640625" style="90" hidden="1" customWidth="1"/>
    <col min="2307" max="2307" width="86.26953125" style="90" hidden="1" customWidth="1"/>
    <col min="2308" max="2308" width="11.453125" style="90" hidden="1" customWidth="1"/>
    <col min="2309" max="2560" width="0" style="90" hidden="1"/>
    <col min="2561" max="2561" width="0" style="90" hidden="1" customWidth="1"/>
    <col min="2562" max="2562" width="13.81640625" style="90" hidden="1" customWidth="1"/>
    <col min="2563" max="2563" width="86.26953125" style="90" hidden="1" customWidth="1"/>
    <col min="2564" max="2564" width="11.453125" style="90" hidden="1" customWidth="1"/>
    <col min="2565" max="2816" width="0" style="90" hidden="1"/>
    <col min="2817" max="2817" width="0" style="90" hidden="1" customWidth="1"/>
    <col min="2818" max="2818" width="13.81640625" style="90" hidden="1" customWidth="1"/>
    <col min="2819" max="2819" width="86.26953125" style="90" hidden="1" customWidth="1"/>
    <col min="2820" max="2820" width="11.453125" style="90" hidden="1" customWidth="1"/>
    <col min="2821" max="3072" width="0" style="90" hidden="1"/>
    <col min="3073" max="3073" width="0" style="90" hidden="1" customWidth="1"/>
    <col min="3074" max="3074" width="13.81640625" style="90" hidden="1" customWidth="1"/>
    <col min="3075" max="3075" width="86.26953125" style="90" hidden="1" customWidth="1"/>
    <col min="3076" max="3076" width="11.453125" style="90" hidden="1" customWidth="1"/>
    <col min="3077" max="3328" width="0" style="90" hidden="1"/>
    <col min="3329" max="3329" width="0" style="90" hidden="1" customWidth="1"/>
    <col min="3330" max="3330" width="13.81640625" style="90" hidden="1" customWidth="1"/>
    <col min="3331" max="3331" width="86.26953125" style="90" hidden="1" customWidth="1"/>
    <col min="3332" max="3332" width="11.453125" style="90" hidden="1" customWidth="1"/>
    <col min="3333" max="3584" width="0" style="90" hidden="1"/>
    <col min="3585" max="3585" width="0" style="90" hidden="1" customWidth="1"/>
    <col min="3586" max="3586" width="13.81640625" style="90" hidden="1" customWidth="1"/>
    <col min="3587" max="3587" width="86.26953125" style="90" hidden="1" customWidth="1"/>
    <col min="3588" max="3588" width="11.453125" style="90" hidden="1" customWidth="1"/>
    <col min="3589" max="3840" width="0" style="90" hidden="1"/>
    <col min="3841" max="3841" width="0" style="90" hidden="1" customWidth="1"/>
    <col min="3842" max="3842" width="13.81640625" style="90" hidden="1" customWidth="1"/>
    <col min="3843" max="3843" width="86.26953125" style="90" hidden="1" customWidth="1"/>
    <col min="3844" max="3844" width="11.453125" style="90" hidden="1" customWidth="1"/>
    <col min="3845" max="4096" width="0" style="90" hidden="1"/>
    <col min="4097" max="4097" width="0" style="90" hidden="1" customWidth="1"/>
    <col min="4098" max="4098" width="13.81640625" style="90" hidden="1" customWidth="1"/>
    <col min="4099" max="4099" width="86.26953125" style="90" hidden="1" customWidth="1"/>
    <col min="4100" max="4100" width="11.453125" style="90" hidden="1" customWidth="1"/>
    <col min="4101" max="4352" width="0" style="90" hidden="1"/>
    <col min="4353" max="4353" width="0" style="90" hidden="1" customWidth="1"/>
    <col min="4354" max="4354" width="13.81640625" style="90" hidden="1" customWidth="1"/>
    <col min="4355" max="4355" width="86.26953125" style="90" hidden="1" customWidth="1"/>
    <col min="4356" max="4356" width="11.453125" style="90" hidden="1" customWidth="1"/>
    <col min="4357" max="4608" width="0" style="90" hidden="1"/>
    <col min="4609" max="4609" width="0" style="90" hidden="1" customWidth="1"/>
    <col min="4610" max="4610" width="13.81640625" style="90" hidden="1" customWidth="1"/>
    <col min="4611" max="4611" width="86.26953125" style="90" hidden="1" customWidth="1"/>
    <col min="4612" max="4612" width="11.453125" style="90" hidden="1" customWidth="1"/>
    <col min="4613" max="4864" width="0" style="90" hidden="1"/>
    <col min="4865" max="4865" width="0" style="90" hidden="1" customWidth="1"/>
    <col min="4866" max="4866" width="13.81640625" style="90" hidden="1" customWidth="1"/>
    <col min="4867" max="4867" width="86.26953125" style="90" hidden="1" customWidth="1"/>
    <col min="4868" max="4868" width="11.453125" style="90" hidden="1" customWidth="1"/>
    <col min="4869" max="5120" width="0" style="90" hidden="1"/>
    <col min="5121" max="5121" width="0" style="90" hidden="1" customWidth="1"/>
    <col min="5122" max="5122" width="13.81640625" style="90" hidden="1" customWidth="1"/>
    <col min="5123" max="5123" width="86.26953125" style="90" hidden="1" customWidth="1"/>
    <col min="5124" max="5124" width="11.453125" style="90" hidden="1" customWidth="1"/>
    <col min="5125" max="5376" width="0" style="90" hidden="1"/>
    <col min="5377" max="5377" width="0" style="90" hidden="1" customWidth="1"/>
    <col min="5378" max="5378" width="13.81640625" style="90" hidden="1" customWidth="1"/>
    <col min="5379" max="5379" width="86.26953125" style="90" hidden="1" customWidth="1"/>
    <col min="5380" max="5380" width="11.453125" style="90" hidden="1" customWidth="1"/>
    <col min="5381" max="5632" width="0" style="90" hidden="1"/>
    <col min="5633" max="5633" width="0" style="90" hidden="1" customWidth="1"/>
    <col min="5634" max="5634" width="13.81640625" style="90" hidden="1" customWidth="1"/>
    <col min="5635" max="5635" width="86.26953125" style="90" hidden="1" customWidth="1"/>
    <col min="5636" max="5636" width="11.453125" style="90" hidden="1" customWidth="1"/>
    <col min="5637" max="5888" width="0" style="90" hidden="1"/>
    <col min="5889" max="5889" width="0" style="90" hidden="1" customWidth="1"/>
    <col min="5890" max="5890" width="13.81640625" style="90" hidden="1" customWidth="1"/>
    <col min="5891" max="5891" width="86.26953125" style="90" hidden="1" customWidth="1"/>
    <col min="5892" max="5892" width="11.453125" style="90" hidden="1" customWidth="1"/>
    <col min="5893" max="6144" width="0" style="90" hidden="1"/>
    <col min="6145" max="6145" width="0" style="90" hidden="1" customWidth="1"/>
    <col min="6146" max="6146" width="13.81640625" style="90" hidden="1" customWidth="1"/>
    <col min="6147" max="6147" width="86.26953125" style="90" hidden="1" customWidth="1"/>
    <col min="6148" max="6148" width="11.453125" style="90" hidden="1" customWidth="1"/>
    <col min="6149" max="6400" width="0" style="90" hidden="1"/>
    <col min="6401" max="6401" width="0" style="90" hidden="1" customWidth="1"/>
    <col min="6402" max="6402" width="13.81640625" style="90" hidden="1" customWidth="1"/>
    <col min="6403" max="6403" width="86.26953125" style="90" hidden="1" customWidth="1"/>
    <col min="6404" max="6404" width="11.453125" style="90" hidden="1" customWidth="1"/>
    <col min="6405" max="6656" width="0" style="90" hidden="1"/>
    <col min="6657" max="6657" width="0" style="90" hidden="1" customWidth="1"/>
    <col min="6658" max="6658" width="13.81640625" style="90" hidden="1" customWidth="1"/>
    <col min="6659" max="6659" width="86.26953125" style="90" hidden="1" customWidth="1"/>
    <col min="6660" max="6660" width="11.453125" style="90" hidden="1" customWidth="1"/>
    <col min="6661" max="6912" width="0" style="90" hidden="1"/>
    <col min="6913" max="6913" width="0" style="90" hidden="1" customWidth="1"/>
    <col min="6914" max="6914" width="13.81640625" style="90" hidden="1" customWidth="1"/>
    <col min="6915" max="6915" width="86.26953125" style="90" hidden="1" customWidth="1"/>
    <col min="6916" max="6916" width="11.453125" style="90" hidden="1" customWidth="1"/>
    <col min="6917" max="7168" width="0" style="90" hidden="1"/>
    <col min="7169" max="7169" width="0" style="90" hidden="1" customWidth="1"/>
    <col min="7170" max="7170" width="13.81640625" style="90" hidden="1" customWidth="1"/>
    <col min="7171" max="7171" width="86.26953125" style="90" hidden="1" customWidth="1"/>
    <col min="7172" max="7172" width="11.453125" style="90" hidden="1" customWidth="1"/>
    <col min="7173" max="7424" width="0" style="90" hidden="1"/>
    <col min="7425" max="7425" width="0" style="90" hidden="1" customWidth="1"/>
    <col min="7426" max="7426" width="13.81640625" style="90" hidden="1" customWidth="1"/>
    <col min="7427" max="7427" width="86.26953125" style="90" hidden="1" customWidth="1"/>
    <col min="7428" max="7428" width="11.453125" style="90" hidden="1" customWidth="1"/>
    <col min="7429" max="7680" width="0" style="90" hidden="1"/>
    <col min="7681" max="7681" width="0" style="90" hidden="1" customWidth="1"/>
    <col min="7682" max="7682" width="13.81640625" style="90" hidden="1" customWidth="1"/>
    <col min="7683" max="7683" width="86.26953125" style="90" hidden="1" customWidth="1"/>
    <col min="7684" max="7684" width="11.453125" style="90" hidden="1" customWidth="1"/>
    <col min="7685" max="7936" width="0" style="90" hidden="1"/>
    <col min="7937" max="7937" width="0" style="90" hidden="1" customWidth="1"/>
    <col min="7938" max="7938" width="13.81640625" style="90" hidden="1" customWidth="1"/>
    <col min="7939" max="7939" width="86.26953125" style="90" hidden="1" customWidth="1"/>
    <col min="7940" max="7940" width="11.453125" style="90" hidden="1" customWidth="1"/>
    <col min="7941" max="8192" width="0" style="90" hidden="1"/>
    <col min="8193" max="8193" width="0" style="90" hidden="1" customWidth="1"/>
    <col min="8194" max="8194" width="13.81640625" style="90" hidden="1" customWidth="1"/>
    <col min="8195" max="8195" width="86.26953125" style="90" hidden="1" customWidth="1"/>
    <col min="8196" max="8196" width="11.453125" style="90" hidden="1" customWidth="1"/>
    <col min="8197" max="8448" width="0" style="90" hidden="1"/>
    <col min="8449" max="8449" width="0" style="90" hidden="1" customWidth="1"/>
    <col min="8450" max="8450" width="13.81640625" style="90" hidden="1" customWidth="1"/>
    <col min="8451" max="8451" width="86.26953125" style="90" hidden="1" customWidth="1"/>
    <col min="8452" max="8452" width="11.453125" style="90" hidden="1" customWidth="1"/>
    <col min="8453" max="8704" width="0" style="90" hidden="1"/>
    <col min="8705" max="8705" width="0" style="90" hidden="1" customWidth="1"/>
    <col min="8706" max="8706" width="13.81640625" style="90" hidden="1" customWidth="1"/>
    <col min="8707" max="8707" width="86.26953125" style="90" hidden="1" customWidth="1"/>
    <col min="8708" max="8708" width="11.453125" style="90" hidden="1" customWidth="1"/>
    <col min="8709" max="8960" width="0" style="90" hidden="1"/>
    <col min="8961" max="8961" width="0" style="90" hidden="1" customWidth="1"/>
    <col min="8962" max="8962" width="13.81640625" style="90" hidden="1" customWidth="1"/>
    <col min="8963" max="8963" width="86.26953125" style="90" hidden="1" customWidth="1"/>
    <col min="8964" max="8964" width="11.453125" style="90" hidden="1" customWidth="1"/>
    <col min="8965" max="9216" width="0" style="90" hidden="1"/>
    <col min="9217" max="9217" width="0" style="90" hidden="1" customWidth="1"/>
    <col min="9218" max="9218" width="13.81640625" style="90" hidden="1" customWidth="1"/>
    <col min="9219" max="9219" width="86.26953125" style="90" hidden="1" customWidth="1"/>
    <col min="9220" max="9220" width="11.453125" style="90" hidden="1" customWidth="1"/>
    <col min="9221" max="9472" width="0" style="90" hidden="1"/>
    <col min="9473" max="9473" width="0" style="90" hidden="1" customWidth="1"/>
    <col min="9474" max="9474" width="13.81640625" style="90" hidden="1" customWidth="1"/>
    <col min="9475" max="9475" width="86.26953125" style="90" hidden="1" customWidth="1"/>
    <col min="9476" max="9476" width="11.453125" style="90" hidden="1" customWidth="1"/>
    <col min="9477" max="9728" width="0" style="90" hidden="1"/>
    <col min="9729" max="9729" width="0" style="90" hidden="1" customWidth="1"/>
    <col min="9730" max="9730" width="13.81640625" style="90" hidden="1" customWidth="1"/>
    <col min="9731" max="9731" width="86.26953125" style="90" hidden="1" customWidth="1"/>
    <col min="9732" max="9732" width="11.453125" style="90" hidden="1" customWidth="1"/>
    <col min="9733" max="9984" width="0" style="90" hidden="1"/>
    <col min="9985" max="9985" width="0" style="90" hidden="1" customWidth="1"/>
    <col min="9986" max="9986" width="13.81640625" style="90" hidden="1" customWidth="1"/>
    <col min="9987" max="9987" width="86.26953125" style="90" hidden="1" customWidth="1"/>
    <col min="9988" max="9988" width="11.453125" style="90" hidden="1" customWidth="1"/>
    <col min="9989" max="10240" width="0" style="90" hidden="1"/>
    <col min="10241" max="10241" width="0" style="90" hidden="1" customWidth="1"/>
    <col min="10242" max="10242" width="13.81640625" style="90" hidden="1" customWidth="1"/>
    <col min="10243" max="10243" width="86.26953125" style="90" hidden="1" customWidth="1"/>
    <col min="10244" max="10244" width="11.453125" style="90" hidden="1" customWidth="1"/>
    <col min="10245" max="10496" width="0" style="90" hidden="1"/>
    <col min="10497" max="10497" width="0" style="90" hidden="1" customWidth="1"/>
    <col min="10498" max="10498" width="13.81640625" style="90" hidden="1" customWidth="1"/>
    <col min="10499" max="10499" width="86.26953125" style="90" hidden="1" customWidth="1"/>
    <col min="10500" max="10500" width="11.453125" style="90" hidden="1" customWidth="1"/>
    <col min="10501" max="10752" width="0" style="90" hidden="1"/>
    <col min="10753" max="10753" width="0" style="90" hidden="1" customWidth="1"/>
    <col min="10754" max="10754" width="13.81640625" style="90" hidden="1" customWidth="1"/>
    <col min="10755" max="10755" width="86.26953125" style="90" hidden="1" customWidth="1"/>
    <col min="10756" max="10756" width="11.453125" style="90" hidden="1" customWidth="1"/>
    <col min="10757" max="11008" width="0" style="90" hidden="1"/>
    <col min="11009" max="11009" width="0" style="90" hidden="1" customWidth="1"/>
    <col min="11010" max="11010" width="13.81640625" style="90" hidden="1" customWidth="1"/>
    <col min="11011" max="11011" width="86.26953125" style="90" hidden="1" customWidth="1"/>
    <col min="11012" max="11012" width="11.453125" style="90" hidden="1" customWidth="1"/>
    <col min="11013" max="11264" width="0" style="90" hidden="1"/>
    <col min="11265" max="11265" width="0" style="90" hidden="1" customWidth="1"/>
    <col min="11266" max="11266" width="13.81640625" style="90" hidden="1" customWidth="1"/>
    <col min="11267" max="11267" width="86.26953125" style="90" hidden="1" customWidth="1"/>
    <col min="11268" max="11268" width="11.453125" style="90" hidden="1" customWidth="1"/>
    <col min="11269" max="11520" width="0" style="90" hidden="1"/>
    <col min="11521" max="11521" width="0" style="90" hidden="1" customWidth="1"/>
    <col min="11522" max="11522" width="13.81640625" style="90" hidden="1" customWidth="1"/>
    <col min="11523" max="11523" width="86.26953125" style="90" hidden="1" customWidth="1"/>
    <col min="11524" max="11524" width="11.453125" style="90" hidden="1" customWidth="1"/>
    <col min="11525" max="11776" width="0" style="90" hidden="1"/>
    <col min="11777" max="11777" width="0" style="90" hidden="1" customWidth="1"/>
    <col min="11778" max="11778" width="13.81640625" style="90" hidden="1" customWidth="1"/>
    <col min="11779" max="11779" width="86.26953125" style="90" hidden="1" customWidth="1"/>
    <col min="11780" max="11780" width="11.453125" style="90" hidden="1" customWidth="1"/>
    <col min="11781" max="12032" width="0" style="90" hidden="1"/>
    <col min="12033" max="12033" width="0" style="90" hidden="1" customWidth="1"/>
    <col min="12034" max="12034" width="13.81640625" style="90" hidden="1" customWidth="1"/>
    <col min="12035" max="12035" width="86.26953125" style="90" hidden="1" customWidth="1"/>
    <col min="12036" max="12036" width="11.453125" style="90" hidden="1" customWidth="1"/>
    <col min="12037" max="12288" width="0" style="90" hidden="1"/>
    <col min="12289" max="12289" width="0" style="90" hidden="1" customWidth="1"/>
    <col min="12290" max="12290" width="13.81640625" style="90" hidden="1" customWidth="1"/>
    <col min="12291" max="12291" width="86.26953125" style="90" hidden="1" customWidth="1"/>
    <col min="12292" max="12292" width="11.453125" style="90" hidden="1" customWidth="1"/>
    <col min="12293" max="12544" width="0" style="90" hidden="1"/>
    <col min="12545" max="12545" width="0" style="90" hidden="1" customWidth="1"/>
    <col min="12546" max="12546" width="13.81640625" style="90" hidden="1" customWidth="1"/>
    <col min="12547" max="12547" width="86.26953125" style="90" hidden="1" customWidth="1"/>
    <col min="12548" max="12548" width="11.453125" style="90" hidden="1" customWidth="1"/>
    <col min="12549" max="12800" width="0" style="90" hidden="1"/>
    <col min="12801" max="12801" width="0" style="90" hidden="1" customWidth="1"/>
    <col min="12802" max="12802" width="13.81640625" style="90" hidden="1" customWidth="1"/>
    <col min="12803" max="12803" width="86.26953125" style="90" hidden="1" customWidth="1"/>
    <col min="12804" max="12804" width="11.453125" style="90" hidden="1" customWidth="1"/>
    <col min="12805" max="13056" width="0" style="90" hidden="1"/>
    <col min="13057" max="13057" width="0" style="90" hidden="1" customWidth="1"/>
    <col min="13058" max="13058" width="13.81640625" style="90" hidden="1" customWidth="1"/>
    <col min="13059" max="13059" width="86.26953125" style="90" hidden="1" customWidth="1"/>
    <col min="13060" max="13060" width="11.453125" style="90" hidden="1" customWidth="1"/>
    <col min="13061" max="13312" width="0" style="90" hidden="1"/>
    <col min="13313" max="13313" width="0" style="90" hidden="1" customWidth="1"/>
    <col min="13314" max="13314" width="13.81640625" style="90" hidden="1" customWidth="1"/>
    <col min="13315" max="13315" width="86.26953125" style="90" hidden="1" customWidth="1"/>
    <col min="13316" max="13316" width="11.453125" style="90" hidden="1" customWidth="1"/>
    <col min="13317" max="13568" width="0" style="90" hidden="1"/>
    <col min="13569" max="13569" width="0" style="90" hidden="1" customWidth="1"/>
    <col min="13570" max="13570" width="13.81640625" style="90" hidden="1" customWidth="1"/>
    <col min="13571" max="13571" width="86.26953125" style="90" hidden="1" customWidth="1"/>
    <col min="13572" max="13572" width="11.453125" style="90" hidden="1" customWidth="1"/>
    <col min="13573" max="13824" width="0" style="90" hidden="1"/>
    <col min="13825" max="13825" width="0" style="90" hidden="1" customWidth="1"/>
    <col min="13826" max="13826" width="13.81640625" style="90" hidden="1" customWidth="1"/>
    <col min="13827" max="13827" width="86.26953125" style="90" hidden="1" customWidth="1"/>
    <col min="13828" max="13828" width="11.453125" style="90" hidden="1" customWidth="1"/>
    <col min="13829" max="14080" width="0" style="90" hidden="1"/>
    <col min="14081" max="14081" width="0" style="90" hidden="1" customWidth="1"/>
    <col min="14082" max="14082" width="13.81640625" style="90" hidden="1" customWidth="1"/>
    <col min="14083" max="14083" width="86.26953125" style="90" hidden="1" customWidth="1"/>
    <col min="14084" max="14084" width="11.453125" style="90" hidden="1" customWidth="1"/>
    <col min="14085" max="14336" width="0" style="90" hidden="1"/>
    <col min="14337" max="14337" width="0" style="90" hidden="1" customWidth="1"/>
    <col min="14338" max="14338" width="13.81640625" style="90" hidden="1" customWidth="1"/>
    <col min="14339" max="14339" width="86.26953125" style="90" hidden="1" customWidth="1"/>
    <col min="14340" max="14340" width="11.453125" style="90" hidden="1" customWidth="1"/>
    <col min="14341" max="14592" width="0" style="90" hidden="1"/>
    <col min="14593" max="14593" width="0" style="90" hidden="1" customWidth="1"/>
    <col min="14594" max="14594" width="13.81640625" style="90" hidden="1" customWidth="1"/>
    <col min="14595" max="14595" width="86.26953125" style="90" hidden="1" customWidth="1"/>
    <col min="14596" max="14596" width="11.453125" style="90" hidden="1" customWidth="1"/>
    <col min="14597" max="14848" width="0" style="90" hidden="1"/>
    <col min="14849" max="14849" width="0" style="90" hidden="1" customWidth="1"/>
    <col min="14850" max="14850" width="13.81640625" style="90" hidden="1" customWidth="1"/>
    <col min="14851" max="14851" width="86.26953125" style="90" hidden="1" customWidth="1"/>
    <col min="14852" max="14852" width="11.453125" style="90" hidden="1" customWidth="1"/>
    <col min="14853" max="15104" width="0" style="90" hidden="1"/>
    <col min="15105" max="15105" width="0" style="90" hidden="1" customWidth="1"/>
    <col min="15106" max="15106" width="13.81640625" style="90" hidden="1" customWidth="1"/>
    <col min="15107" max="15107" width="86.26953125" style="90" hidden="1" customWidth="1"/>
    <col min="15108" max="15108" width="11.453125" style="90" hidden="1" customWidth="1"/>
    <col min="15109" max="15360" width="0" style="90" hidden="1"/>
    <col min="15361" max="15361" width="0" style="90" hidden="1" customWidth="1"/>
    <col min="15362" max="15362" width="13.81640625" style="90" hidden="1" customWidth="1"/>
    <col min="15363" max="15363" width="86.26953125" style="90" hidden="1" customWidth="1"/>
    <col min="15364" max="15364" width="11.453125" style="90" hidden="1" customWidth="1"/>
    <col min="15365" max="15616" width="0" style="90" hidden="1"/>
    <col min="15617" max="15617" width="0" style="90" hidden="1" customWidth="1"/>
    <col min="15618" max="15618" width="13.81640625" style="90" hidden="1" customWidth="1"/>
    <col min="15619" max="15619" width="86.26953125" style="90" hidden="1" customWidth="1"/>
    <col min="15620" max="15620" width="11.453125" style="90" hidden="1" customWidth="1"/>
    <col min="15621" max="15872" width="0" style="90" hidden="1"/>
    <col min="15873" max="15873" width="0" style="90" hidden="1" customWidth="1"/>
    <col min="15874" max="15874" width="13.81640625" style="90" hidden="1" customWidth="1"/>
    <col min="15875" max="15875" width="86.26953125" style="90" hidden="1" customWidth="1"/>
    <col min="15876" max="15876" width="11.453125" style="90" hidden="1" customWidth="1"/>
    <col min="15877" max="16128" width="0" style="90" hidden="1"/>
    <col min="16129" max="16129" width="0" style="90" hidden="1" customWidth="1"/>
    <col min="16130" max="16130" width="13.81640625" style="90" hidden="1" customWidth="1"/>
    <col min="16131" max="16131" width="86.26953125" style="90" hidden="1" customWidth="1"/>
    <col min="16132" max="16132" width="11.453125" style="90" hidden="1" customWidth="1"/>
    <col min="16133" max="16383" width="0" style="90" hidden="1"/>
    <col min="16384" max="16384" width="7.81640625" style="90" hidden="1" customWidth="1"/>
  </cols>
  <sheetData>
    <row r="1" spans="1:4" ht="12.5" x14ac:dyDescent="0.25">
      <c r="A1" s="89"/>
    </row>
    <row r="2" spans="1:4" ht="12.5" x14ac:dyDescent="0.25">
      <c r="A2" s="89"/>
    </row>
    <row r="3" spans="1:4" ht="12.5" x14ac:dyDescent="0.25">
      <c r="A3" s="89"/>
    </row>
    <row r="4" spans="1:4" ht="12.5" x14ac:dyDescent="0.25">
      <c r="A4" s="89"/>
      <c r="B4" s="91"/>
    </row>
    <row r="5" spans="1:4" ht="40.5" customHeight="1" x14ac:dyDescent="0.25">
      <c r="A5" s="89"/>
    </row>
    <row r="6" spans="1:4" ht="25.5" customHeight="1" x14ac:dyDescent="0.25">
      <c r="A6" s="89"/>
      <c r="C6" s="93" t="s">
        <v>580</v>
      </c>
    </row>
    <row r="7" spans="1:4" ht="36" x14ac:dyDescent="0.25">
      <c r="A7" s="89"/>
      <c r="C7" s="92" t="s">
        <v>0</v>
      </c>
    </row>
    <row r="8" spans="1:4" ht="12.5" x14ac:dyDescent="0.25">
      <c r="A8" s="89"/>
    </row>
    <row r="9" spans="1:4" ht="19.5" customHeight="1" x14ac:dyDescent="0.25">
      <c r="A9" s="89" t="s">
        <v>1</v>
      </c>
    </row>
    <row r="10" spans="1:4" ht="19.5" customHeight="1" x14ac:dyDescent="0.25">
      <c r="A10" s="89"/>
      <c r="C10" s="94" t="s">
        <v>831</v>
      </c>
    </row>
    <row r="11" spans="1:4" ht="19.5" customHeight="1" x14ac:dyDescent="0.25">
      <c r="A11" s="89" t="s">
        <v>2</v>
      </c>
      <c r="C11" s="94" t="s">
        <v>3</v>
      </c>
    </row>
    <row r="12" spans="1:4" ht="19.5" customHeight="1" x14ac:dyDescent="0.25">
      <c r="A12" s="89" t="s">
        <v>4</v>
      </c>
      <c r="C12" s="94" t="s">
        <v>5</v>
      </c>
    </row>
    <row r="13" spans="1:4" ht="19.5" customHeight="1" x14ac:dyDescent="0.25">
      <c r="A13" s="89" t="s">
        <v>6</v>
      </c>
      <c r="C13" s="94" t="s">
        <v>7</v>
      </c>
      <c r="D13" s="213" t="s">
        <v>8</v>
      </c>
    </row>
    <row r="14" spans="1:4" ht="19.5" customHeight="1" x14ac:dyDescent="0.25">
      <c r="A14" s="89" t="s">
        <v>9</v>
      </c>
      <c r="C14" s="94" t="s">
        <v>10</v>
      </c>
      <c r="D14" s="213" t="s">
        <v>8</v>
      </c>
    </row>
    <row r="15" spans="1:4" ht="19.5" customHeight="1" x14ac:dyDescent="0.25">
      <c r="A15" s="89" t="s">
        <v>11</v>
      </c>
      <c r="C15" s="94" t="s">
        <v>12</v>
      </c>
    </row>
    <row r="16" spans="1:4" ht="19.5" customHeight="1" x14ac:dyDescent="0.25">
      <c r="A16" s="89" t="s">
        <v>13</v>
      </c>
      <c r="C16" s="94" t="s">
        <v>14</v>
      </c>
    </row>
    <row r="17" spans="1:4" ht="19.5" customHeight="1" x14ac:dyDescent="0.25">
      <c r="A17" s="89" t="s">
        <v>15</v>
      </c>
      <c r="C17" s="94" t="s">
        <v>16</v>
      </c>
      <c r="D17" s="213" t="s">
        <v>8</v>
      </c>
    </row>
    <row r="18" spans="1:4" ht="19.5" customHeight="1" x14ac:dyDescent="0.25">
      <c r="A18" s="89"/>
      <c r="C18" s="94" t="s">
        <v>17</v>
      </c>
      <c r="D18" s="213" t="s">
        <v>8</v>
      </c>
    </row>
    <row r="19" spans="1:4" ht="19.5" customHeight="1" x14ac:dyDescent="0.25">
      <c r="A19" s="89"/>
      <c r="C19" s="94" t="s">
        <v>18</v>
      </c>
      <c r="D19" s="213" t="s">
        <v>8</v>
      </c>
    </row>
    <row r="20" spans="1:4" ht="27.75" customHeight="1" x14ac:dyDescent="0.25">
      <c r="A20" s="89"/>
      <c r="C20" s="94" t="s">
        <v>19</v>
      </c>
      <c r="D20" s="301" t="s">
        <v>20</v>
      </c>
    </row>
    <row r="21" spans="1:4" ht="19.5" customHeight="1" x14ac:dyDescent="0.25">
      <c r="A21" s="89" t="s">
        <v>21</v>
      </c>
    </row>
    <row r="22" spans="1:4" ht="19.5" customHeight="1" x14ac:dyDescent="0.25">
      <c r="A22" s="89" t="s">
        <v>22</v>
      </c>
      <c r="C22" s="212" t="s">
        <v>23</v>
      </c>
    </row>
    <row r="23" spans="1:4" ht="19.5" customHeight="1" x14ac:dyDescent="0.25"/>
    <row r="24" spans="1:4" ht="27.75" customHeight="1" x14ac:dyDescent="0.25">
      <c r="C24" s="211" t="s">
        <v>24</v>
      </c>
    </row>
    <row r="25" spans="1:4" ht="19.5" customHeight="1" x14ac:dyDescent="0.25"/>
    <row r="26" spans="1:4" ht="19.5" customHeight="1" x14ac:dyDescent="0.25"/>
    <row r="27" spans="1:4" ht="19.5" customHeight="1" x14ac:dyDescent="0.25"/>
    <row r="28" spans="1:4" ht="19.5" customHeight="1" x14ac:dyDescent="0.25"/>
    <row r="29" spans="1:4" ht="19.5" customHeight="1" x14ac:dyDescent="0.25"/>
    <row r="30" spans="1:4" ht="19.5" customHeight="1" x14ac:dyDescent="0.25"/>
    <row r="31" spans="1:4" ht="12.75" customHeight="1" x14ac:dyDescent="0.25"/>
    <row r="32" spans="1: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sheetData>
  <dataValidations count="1">
    <dataValidation type="list" allowBlank="1" showInputMessage="1" showErrorMessage="1" sqref="WVK983028 WLO983028 WBS983028 VRW983028 VIA983028 UYE983028 UOI983028 UEM983028 TUQ983028 TKU983028 TAY983028 SRC983028 SHG983028 RXK983028 RNO983028 RDS983028 QTW983028 QKA983028 QAE983028 PQI983028 PGM983028 OWQ983028 OMU983028 OCY983028 NTC983028 NJG983028 MZK983028 MPO983028 MFS983028 LVW983028 LMA983028 LCE983028 KSI983028 KIM983028 JYQ983028 JOU983028 JEY983028 IVC983028 ILG983028 IBK983028 HRO983028 HHS983028 GXW983028 GOA983028 GEE983028 FUI983028 FKM983028 FAQ983028 EQU983028 EGY983028 DXC983028 DNG983028 DDK983028 CTO983028 CJS983028 BZW983028 BQA983028 BGE983028 AWI983028 AMM983028 ACQ983028 SU983028 IY983028 C983028 WVK917492 WLO917492 WBS917492 VRW917492 VIA917492 UYE917492 UOI917492 UEM917492 TUQ917492 TKU917492 TAY917492 SRC917492 SHG917492 RXK917492 RNO917492 RDS917492 QTW917492 QKA917492 QAE917492 PQI917492 PGM917492 OWQ917492 OMU917492 OCY917492 NTC917492 NJG917492 MZK917492 MPO917492 MFS917492 LVW917492 LMA917492 LCE917492 KSI917492 KIM917492 JYQ917492 JOU917492 JEY917492 IVC917492 ILG917492 IBK917492 HRO917492 HHS917492 GXW917492 GOA917492 GEE917492 FUI917492 FKM917492 FAQ917492 EQU917492 EGY917492 DXC917492 DNG917492 DDK917492 CTO917492 CJS917492 BZW917492 BQA917492 BGE917492 AWI917492 AMM917492 ACQ917492 SU917492 IY917492 C917492 WVK851956 WLO851956 WBS851956 VRW851956 VIA851956 UYE851956 UOI851956 UEM851956 TUQ851956 TKU851956 TAY851956 SRC851956 SHG851956 RXK851956 RNO851956 RDS851956 QTW851956 QKA851956 QAE851956 PQI851956 PGM851956 OWQ851956 OMU851956 OCY851956 NTC851956 NJG851956 MZK851956 MPO851956 MFS851956 LVW851956 LMA851956 LCE851956 KSI851956 KIM851956 JYQ851956 JOU851956 JEY851956 IVC851956 ILG851956 IBK851956 HRO851956 HHS851956 GXW851956 GOA851956 GEE851956 FUI851956 FKM851956 FAQ851956 EQU851956 EGY851956 DXC851956 DNG851956 DDK851956 CTO851956 CJS851956 BZW851956 BQA851956 BGE851956 AWI851956 AMM851956 ACQ851956 SU851956 IY851956 C851956 WVK786420 WLO786420 WBS786420 VRW786420 VIA786420 UYE786420 UOI786420 UEM786420 TUQ786420 TKU786420 TAY786420 SRC786420 SHG786420 RXK786420 RNO786420 RDS786420 QTW786420 QKA786420 QAE786420 PQI786420 PGM786420 OWQ786420 OMU786420 OCY786420 NTC786420 NJG786420 MZK786420 MPO786420 MFS786420 LVW786420 LMA786420 LCE786420 KSI786420 KIM786420 JYQ786420 JOU786420 JEY786420 IVC786420 ILG786420 IBK786420 HRO786420 HHS786420 GXW786420 GOA786420 GEE786420 FUI786420 FKM786420 FAQ786420 EQU786420 EGY786420 DXC786420 DNG786420 DDK786420 CTO786420 CJS786420 BZW786420 BQA786420 BGE786420 AWI786420 AMM786420 ACQ786420 SU786420 IY786420 C786420 WVK720884 WLO720884 WBS720884 VRW720884 VIA720884 UYE720884 UOI720884 UEM720884 TUQ720884 TKU720884 TAY720884 SRC720884 SHG720884 RXK720884 RNO720884 RDS720884 QTW720884 QKA720884 QAE720884 PQI720884 PGM720884 OWQ720884 OMU720884 OCY720884 NTC720884 NJG720884 MZK720884 MPO720884 MFS720884 LVW720884 LMA720884 LCE720884 KSI720884 KIM720884 JYQ720884 JOU720884 JEY720884 IVC720884 ILG720884 IBK720884 HRO720884 HHS720884 GXW720884 GOA720884 GEE720884 FUI720884 FKM720884 FAQ720884 EQU720884 EGY720884 DXC720884 DNG720884 DDK720884 CTO720884 CJS720884 BZW720884 BQA720884 BGE720884 AWI720884 AMM720884 ACQ720884 SU720884 IY720884 C720884 WVK655348 WLO655348 WBS655348 VRW655348 VIA655348 UYE655348 UOI655348 UEM655348 TUQ655348 TKU655348 TAY655348 SRC655348 SHG655348 RXK655348 RNO655348 RDS655348 QTW655348 QKA655348 QAE655348 PQI655348 PGM655348 OWQ655348 OMU655348 OCY655348 NTC655348 NJG655348 MZK655348 MPO655348 MFS655348 LVW655348 LMA655348 LCE655348 KSI655348 KIM655348 JYQ655348 JOU655348 JEY655348 IVC655348 ILG655348 IBK655348 HRO655348 HHS655348 GXW655348 GOA655348 GEE655348 FUI655348 FKM655348 FAQ655348 EQU655348 EGY655348 DXC655348 DNG655348 DDK655348 CTO655348 CJS655348 BZW655348 BQA655348 BGE655348 AWI655348 AMM655348 ACQ655348 SU655348 IY655348 C655348 WVK589812 WLO589812 WBS589812 VRW589812 VIA589812 UYE589812 UOI589812 UEM589812 TUQ589812 TKU589812 TAY589812 SRC589812 SHG589812 RXK589812 RNO589812 RDS589812 QTW589812 QKA589812 QAE589812 PQI589812 PGM589812 OWQ589812 OMU589812 OCY589812 NTC589812 NJG589812 MZK589812 MPO589812 MFS589812 LVW589812 LMA589812 LCE589812 KSI589812 KIM589812 JYQ589812 JOU589812 JEY589812 IVC589812 ILG589812 IBK589812 HRO589812 HHS589812 GXW589812 GOA589812 GEE589812 FUI589812 FKM589812 FAQ589812 EQU589812 EGY589812 DXC589812 DNG589812 DDK589812 CTO589812 CJS589812 BZW589812 BQA589812 BGE589812 AWI589812 AMM589812 ACQ589812 SU589812 IY589812 C589812 WVK524276 WLO524276 WBS524276 VRW524276 VIA524276 UYE524276 UOI524276 UEM524276 TUQ524276 TKU524276 TAY524276 SRC524276 SHG524276 RXK524276 RNO524276 RDS524276 QTW524276 QKA524276 QAE524276 PQI524276 PGM524276 OWQ524276 OMU524276 OCY524276 NTC524276 NJG524276 MZK524276 MPO524276 MFS524276 LVW524276 LMA524276 LCE524276 KSI524276 KIM524276 JYQ524276 JOU524276 JEY524276 IVC524276 ILG524276 IBK524276 HRO524276 HHS524276 GXW524276 GOA524276 GEE524276 FUI524276 FKM524276 FAQ524276 EQU524276 EGY524276 DXC524276 DNG524276 DDK524276 CTO524276 CJS524276 BZW524276 BQA524276 BGE524276 AWI524276 AMM524276 ACQ524276 SU524276 IY524276 C524276 WVK458740 WLO458740 WBS458740 VRW458740 VIA458740 UYE458740 UOI458740 UEM458740 TUQ458740 TKU458740 TAY458740 SRC458740 SHG458740 RXK458740 RNO458740 RDS458740 QTW458740 QKA458740 QAE458740 PQI458740 PGM458740 OWQ458740 OMU458740 OCY458740 NTC458740 NJG458740 MZK458740 MPO458740 MFS458740 LVW458740 LMA458740 LCE458740 KSI458740 KIM458740 JYQ458740 JOU458740 JEY458740 IVC458740 ILG458740 IBK458740 HRO458740 HHS458740 GXW458740 GOA458740 GEE458740 FUI458740 FKM458740 FAQ458740 EQU458740 EGY458740 DXC458740 DNG458740 DDK458740 CTO458740 CJS458740 BZW458740 BQA458740 BGE458740 AWI458740 AMM458740 ACQ458740 SU458740 IY458740 C458740 WVK393204 WLO393204 WBS393204 VRW393204 VIA393204 UYE393204 UOI393204 UEM393204 TUQ393204 TKU393204 TAY393204 SRC393204 SHG393204 RXK393204 RNO393204 RDS393204 QTW393204 QKA393204 QAE393204 PQI393204 PGM393204 OWQ393204 OMU393204 OCY393204 NTC393204 NJG393204 MZK393204 MPO393204 MFS393204 LVW393204 LMA393204 LCE393204 KSI393204 KIM393204 JYQ393204 JOU393204 JEY393204 IVC393204 ILG393204 IBK393204 HRO393204 HHS393204 GXW393204 GOA393204 GEE393204 FUI393204 FKM393204 FAQ393204 EQU393204 EGY393204 DXC393204 DNG393204 DDK393204 CTO393204 CJS393204 BZW393204 BQA393204 BGE393204 AWI393204 AMM393204 ACQ393204 SU393204 IY393204 C393204 WVK327668 WLO327668 WBS327668 VRW327668 VIA327668 UYE327668 UOI327668 UEM327668 TUQ327668 TKU327668 TAY327668 SRC327668 SHG327668 RXK327668 RNO327668 RDS327668 QTW327668 QKA327668 QAE327668 PQI327668 PGM327668 OWQ327668 OMU327668 OCY327668 NTC327668 NJG327668 MZK327668 MPO327668 MFS327668 LVW327668 LMA327668 LCE327668 KSI327668 KIM327668 JYQ327668 JOU327668 JEY327668 IVC327668 ILG327668 IBK327668 HRO327668 HHS327668 GXW327668 GOA327668 GEE327668 FUI327668 FKM327668 FAQ327668 EQU327668 EGY327668 DXC327668 DNG327668 DDK327668 CTO327668 CJS327668 BZW327668 BQA327668 BGE327668 AWI327668 AMM327668 ACQ327668 SU327668 IY327668 C327668 WVK262132 WLO262132 WBS262132 VRW262132 VIA262132 UYE262132 UOI262132 UEM262132 TUQ262132 TKU262132 TAY262132 SRC262132 SHG262132 RXK262132 RNO262132 RDS262132 QTW262132 QKA262132 QAE262132 PQI262132 PGM262132 OWQ262132 OMU262132 OCY262132 NTC262132 NJG262132 MZK262132 MPO262132 MFS262132 LVW262132 LMA262132 LCE262132 KSI262132 KIM262132 JYQ262132 JOU262132 JEY262132 IVC262132 ILG262132 IBK262132 HRO262132 HHS262132 GXW262132 GOA262132 GEE262132 FUI262132 FKM262132 FAQ262132 EQU262132 EGY262132 DXC262132 DNG262132 DDK262132 CTO262132 CJS262132 BZW262132 BQA262132 BGE262132 AWI262132 AMM262132 ACQ262132 SU262132 IY262132 C262132 WVK196596 WLO196596 WBS196596 VRW196596 VIA196596 UYE196596 UOI196596 UEM196596 TUQ196596 TKU196596 TAY196596 SRC196596 SHG196596 RXK196596 RNO196596 RDS196596 QTW196596 QKA196596 QAE196596 PQI196596 PGM196596 OWQ196596 OMU196596 OCY196596 NTC196596 NJG196596 MZK196596 MPO196596 MFS196596 LVW196596 LMA196596 LCE196596 KSI196596 KIM196596 JYQ196596 JOU196596 JEY196596 IVC196596 ILG196596 IBK196596 HRO196596 HHS196596 GXW196596 GOA196596 GEE196596 FUI196596 FKM196596 FAQ196596 EQU196596 EGY196596 DXC196596 DNG196596 DDK196596 CTO196596 CJS196596 BZW196596 BQA196596 BGE196596 AWI196596 AMM196596 ACQ196596 SU196596 IY196596 C196596 WVK131060 WLO131060 WBS131060 VRW131060 VIA131060 UYE131060 UOI131060 UEM131060 TUQ131060 TKU131060 TAY131060 SRC131060 SHG131060 RXK131060 RNO131060 RDS131060 QTW131060 QKA131060 QAE131060 PQI131060 PGM131060 OWQ131060 OMU131060 OCY131060 NTC131060 NJG131060 MZK131060 MPO131060 MFS131060 LVW131060 LMA131060 LCE131060 KSI131060 KIM131060 JYQ131060 JOU131060 JEY131060 IVC131060 ILG131060 IBK131060 HRO131060 HHS131060 GXW131060 GOA131060 GEE131060 FUI131060 FKM131060 FAQ131060 EQU131060 EGY131060 DXC131060 DNG131060 DDK131060 CTO131060 CJS131060 BZW131060 BQA131060 BGE131060 AWI131060 AMM131060 ACQ131060 SU131060 IY131060 C131060 WVK65524 WLO65524 WBS65524 VRW65524 VIA65524 UYE65524 UOI65524 UEM65524 TUQ65524 TKU65524 TAY65524 SRC65524 SHG65524 RXK65524 RNO65524 RDS65524 QTW65524 QKA65524 QAE65524 PQI65524 PGM65524 OWQ65524 OMU65524 OCY65524 NTC65524 NJG65524 MZK65524 MPO65524 MFS65524 LVW65524 LMA65524 LCE65524 KSI65524 KIM65524 JYQ65524 JOU65524 JEY65524 IVC65524 ILG65524 IBK65524 HRO65524 HHS65524 GXW65524 GOA65524 GEE65524 FUI65524 FKM65524 FAQ65524 EQU65524 EGY65524 DXC65524 DNG65524 DDK65524 CTO65524 CJS65524 BZW65524 BQA65524 BGE65524 AWI65524 AMM65524 ACQ65524 SU65524 IY65524 C65524" xr:uid="{00000000-0002-0000-0000-000000000000}">
      <formula1>$A$9:$A$22</formula1>
    </dataValidation>
  </dataValidations>
  <hyperlinks>
    <hyperlink ref="C11" location="'Tableau 1 descript prod RC'!A1" display="Tableau 1 : Description Production et RC" xr:uid="{00000000-0004-0000-0000-000000000000}"/>
    <hyperlink ref="C12" location="'Tableau 2.1 2.2 besoins'!A1" display="Tableau 2.1 et 2.2 : Besoins Réseau de chaleur ou Chaufferie dédiée" xr:uid="{00000000-0004-0000-0000-000001000000}"/>
    <hyperlink ref="C13" location="'Tableau 3 Evolution besoins RC '!A1" display="Tableau 3 : Développement Evolution RC" xr:uid="{00000000-0004-0000-0000-000002000000}"/>
    <hyperlink ref="C14" location="'Tableau 4 Décomposition métrés'!A1" display="Tableau 4 : Décomposition des métrés" xr:uid="{00000000-0004-0000-0000-000003000000}"/>
    <hyperlink ref="C16" location="'Tableau 6 Impact subvention'!A1" display="Tableau 6 : Impact subvention sur prix de la chaleur" xr:uid="{00000000-0004-0000-0000-000005000000}"/>
    <hyperlink ref="C17" location="'Tableau 7.1 CEP global'!A1" display="Tableau 7 : Compte d'Exploitation Prévisionnel global (CEP)" xr:uid="{00000000-0004-0000-0000-000006000000}"/>
    <hyperlink ref="C20" location="'Tableau 8 Historique invest '!A1" display="Tableau 8 : Historique invest" xr:uid="{00000000-0004-0000-0000-000007000000}"/>
    <hyperlink ref="C18" location="'Tableau 7.2 Déficit création'!A1" display="Tableau 7.2: Déficit de financement création réseau" xr:uid="{3FDCA92D-1D30-4496-9E4C-F3EC13AFA4A6}"/>
    <hyperlink ref="C19" location="'Tableau 7.3 Déficit extension'!A1" display="Tableau 7.2: Déficit de financement extension réseau" xr:uid="{6B4EAB1E-E9B2-4F00-BA6E-F78B2B465186}"/>
    <hyperlink ref="C15" location="'Tableau 5 couts exploit'!A1" display="Tableau 5 couts exploit" xr:uid="{00000000-0004-0000-0000-000004000000}"/>
    <hyperlink ref="C10" location="'Volet financier'!A1" display="Volet financier" xr:uid="{8F2751E1-C29B-413A-A559-11B5D625A94C}"/>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0381D-6E6D-4775-8769-199A8136A975}">
  <sheetPr>
    <tabColor theme="5"/>
  </sheetPr>
  <dimension ref="A1:AH41"/>
  <sheetViews>
    <sheetView topLeftCell="A38" zoomScale="85" zoomScaleNormal="85" workbookViewId="0">
      <selection activeCell="R52" sqref="R52"/>
    </sheetView>
  </sheetViews>
  <sheetFormatPr baseColWidth="10" defaultColWidth="11.453125" defaultRowHeight="14.5" x14ac:dyDescent="0.35"/>
  <cols>
    <col min="1" max="1" width="3.453125" customWidth="1"/>
    <col min="2" max="2" width="21.1796875" customWidth="1"/>
    <col min="3" max="3" width="24.7265625" customWidth="1"/>
    <col min="4" max="4" width="14.453125" customWidth="1"/>
    <col min="5" max="5" width="14" customWidth="1"/>
    <col min="6" max="6" width="12.81640625" customWidth="1"/>
    <col min="7" max="7" width="12.7265625" customWidth="1"/>
    <col min="8" max="8" width="11.54296875" customWidth="1"/>
    <col min="9" max="9" width="12.54296875" customWidth="1"/>
    <col min="10" max="10" width="12.81640625" customWidth="1"/>
    <col min="11" max="13" width="11.453125" customWidth="1"/>
    <col min="14" max="14" width="11.54296875" customWidth="1"/>
    <col min="15" max="15" width="12.54296875" customWidth="1"/>
    <col min="16" max="16" width="13" customWidth="1"/>
    <col min="17" max="17" width="13.1796875" customWidth="1"/>
    <col min="19" max="19" width="13" customWidth="1"/>
    <col min="20" max="20" width="13.453125" customWidth="1"/>
    <col min="22" max="22" width="12.81640625" customWidth="1"/>
    <col min="27" max="27" width="17.1796875" customWidth="1"/>
    <col min="28" max="28" width="20.26953125" bestFit="1" customWidth="1"/>
    <col min="29" max="29" width="7.453125" customWidth="1"/>
    <col min="30" max="30" width="19" customWidth="1"/>
    <col min="31" max="31" width="18.1796875" customWidth="1"/>
    <col min="32" max="32" width="33.1796875" customWidth="1"/>
    <col min="33" max="33" width="12.26953125" customWidth="1"/>
    <col min="34" max="34" width="12.453125" customWidth="1"/>
  </cols>
  <sheetData>
    <row r="1" spans="1:34" ht="19" thickBot="1" x14ac:dyDescent="0.5">
      <c r="A1" s="332" t="s">
        <v>798</v>
      </c>
    </row>
    <row r="2" spans="1:34" ht="17.5" thickBot="1" x14ac:dyDescent="0.45">
      <c r="A2" s="299"/>
      <c r="B2" s="788" t="s">
        <v>761</v>
      </c>
      <c r="C2" s="789"/>
      <c r="D2" s="789"/>
      <c r="E2" s="789"/>
      <c r="F2" s="789"/>
      <c r="G2" s="789"/>
      <c r="H2" s="789"/>
      <c r="I2" s="789"/>
      <c r="J2" s="789"/>
      <c r="K2" s="789"/>
      <c r="L2" s="789"/>
      <c r="M2" s="789"/>
      <c r="N2" s="789"/>
      <c r="O2" s="789"/>
      <c r="P2" s="789"/>
      <c r="Q2" s="789"/>
      <c r="R2" s="789"/>
      <c r="S2" s="789"/>
      <c r="T2" s="789"/>
      <c r="U2" s="789"/>
      <c r="V2" s="789"/>
      <c r="W2" s="789"/>
      <c r="X2" s="789"/>
      <c r="Y2" s="789"/>
      <c r="Z2" s="789"/>
      <c r="AA2" s="789"/>
      <c r="AB2" s="790"/>
    </row>
    <row r="3" spans="1:34" ht="67" customHeight="1" thickBot="1" x14ac:dyDescent="0.4">
      <c r="B3" s="791" t="s">
        <v>762</v>
      </c>
      <c r="C3" s="792"/>
      <c r="D3" s="792"/>
      <c r="E3" s="792"/>
      <c r="F3" s="792"/>
      <c r="G3" s="792"/>
      <c r="H3" s="792"/>
      <c r="I3" s="792"/>
      <c r="J3" s="792"/>
      <c r="K3" s="792"/>
      <c r="L3" s="792"/>
      <c r="M3" s="792"/>
      <c r="N3" s="793"/>
      <c r="P3" s="791" t="s">
        <v>256</v>
      </c>
      <c r="Q3" s="792"/>
      <c r="R3" s="792"/>
      <c r="S3" s="792"/>
      <c r="T3" s="792"/>
      <c r="U3" s="792"/>
      <c r="V3" s="792"/>
      <c r="W3" s="792"/>
      <c r="X3" s="792"/>
      <c r="Y3" s="792"/>
      <c r="Z3" s="792"/>
      <c r="AA3" s="792"/>
      <c r="AB3" s="793"/>
    </row>
    <row r="4" spans="1:34" ht="42" customHeight="1" thickBot="1" x14ac:dyDescent="0.5">
      <c r="B4" s="777" t="s">
        <v>214</v>
      </c>
      <c r="C4" s="777" t="s">
        <v>215</v>
      </c>
      <c r="D4" s="777" t="s">
        <v>216</v>
      </c>
      <c r="E4" s="777" t="s">
        <v>217</v>
      </c>
      <c r="F4" s="777" t="s">
        <v>218</v>
      </c>
      <c r="G4" s="777" t="s">
        <v>219</v>
      </c>
      <c r="H4" s="777" t="s">
        <v>801</v>
      </c>
      <c r="I4" s="652" t="s">
        <v>221</v>
      </c>
      <c r="J4" s="652" t="s">
        <v>222</v>
      </c>
      <c r="K4" s="652" t="s">
        <v>223</v>
      </c>
      <c r="L4" s="652" t="s">
        <v>224</v>
      </c>
      <c r="M4" s="653" t="s">
        <v>763</v>
      </c>
      <c r="N4" s="653" t="s">
        <v>764</v>
      </c>
      <c r="O4" s="402"/>
      <c r="P4" s="777" t="s">
        <v>214</v>
      </c>
      <c r="Q4" s="777" t="s">
        <v>215</v>
      </c>
      <c r="R4" s="777" t="s">
        <v>216</v>
      </c>
      <c r="S4" s="777" t="s">
        <v>217</v>
      </c>
      <c r="T4" s="777" t="s">
        <v>218</v>
      </c>
      <c r="U4" s="777" t="s">
        <v>219</v>
      </c>
      <c r="V4" s="777" t="s">
        <v>801</v>
      </c>
      <c r="W4" s="652" t="s">
        <v>221</v>
      </c>
      <c r="X4" s="652" t="s">
        <v>222</v>
      </c>
      <c r="Y4" s="652" t="s">
        <v>223</v>
      </c>
      <c r="Z4" s="652" t="s">
        <v>224</v>
      </c>
      <c r="AA4" s="653" t="s">
        <v>765</v>
      </c>
      <c r="AB4" s="653" t="s">
        <v>766</v>
      </c>
      <c r="AD4" s="588" t="s">
        <v>767</v>
      </c>
    </row>
    <row r="5" spans="1:34" ht="38.25" customHeight="1" thickBot="1" x14ac:dyDescent="0.4">
      <c r="B5" s="778"/>
      <c r="C5" s="778"/>
      <c r="D5" s="778"/>
      <c r="E5" s="778"/>
      <c r="F5" s="778"/>
      <c r="G5" s="778"/>
      <c r="H5" s="778"/>
      <c r="I5" s="654" t="s">
        <v>225</v>
      </c>
      <c r="J5" s="654" t="s">
        <v>225</v>
      </c>
      <c r="K5" s="654" t="s">
        <v>225</v>
      </c>
      <c r="L5" s="654" t="s">
        <v>225</v>
      </c>
      <c r="M5" s="655" t="s">
        <v>225</v>
      </c>
      <c r="N5" s="655" t="s">
        <v>225</v>
      </c>
      <c r="O5" s="402"/>
      <c r="P5" s="778"/>
      <c r="Q5" s="778"/>
      <c r="R5" s="778"/>
      <c r="S5" s="778"/>
      <c r="T5" s="778"/>
      <c r="U5" s="778"/>
      <c r="V5" s="778"/>
      <c r="W5" s="654" t="s">
        <v>225</v>
      </c>
      <c r="X5" s="654" t="s">
        <v>225</v>
      </c>
      <c r="Y5" s="654" t="s">
        <v>225</v>
      </c>
      <c r="Z5" s="654" t="s">
        <v>225</v>
      </c>
      <c r="AA5" s="655" t="s">
        <v>225</v>
      </c>
      <c r="AB5" s="655" t="s">
        <v>225</v>
      </c>
      <c r="AD5" s="779" t="s">
        <v>768</v>
      </c>
      <c r="AE5" s="780"/>
      <c r="AF5" s="780"/>
      <c r="AG5" s="780"/>
      <c r="AH5" s="781"/>
    </row>
    <row r="6" spans="1:34" ht="24" customHeight="1" thickBot="1" x14ac:dyDescent="0.4">
      <c r="B6" s="307" t="s">
        <v>769</v>
      </c>
      <c r="C6" s="308">
        <v>0</v>
      </c>
      <c r="D6" s="309"/>
      <c r="E6" s="309"/>
      <c r="F6" s="309"/>
      <c r="G6" s="309"/>
      <c r="H6" s="309"/>
      <c r="I6" s="309"/>
      <c r="J6" s="309"/>
      <c r="K6" s="309"/>
      <c r="L6" s="309"/>
      <c r="M6" s="309"/>
      <c r="N6" s="309"/>
      <c r="P6" s="307">
        <v>0</v>
      </c>
      <c r="Q6" s="308">
        <v>0</v>
      </c>
      <c r="R6" s="309"/>
      <c r="S6" s="309"/>
      <c r="T6" s="309"/>
      <c r="U6" s="309"/>
      <c r="V6" s="309"/>
      <c r="W6" s="309"/>
      <c r="X6" s="309"/>
      <c r="Y6" s="309"/>
      <c r="Z6" s="309"/>
      <c r="AA6" s="589"/>
      <c r="AB6" s="589"/>
      <c r="AD6" s="782" t="s">
        <v>794</v>
      </c>
      <c r="AE6" s="783"/>
      <c r="AF6" s="783"/>
      <c r="AG6" s="590" t="s">
        <v>770</v>
      </c>
      <c r="AH6" s="591" t="s">
        <v>771</v>
      </c>
    </row>
    <row r="7" spans="1:34" ht="39.75" customHeight="1" thickBot="1" x14ac:dyDescent="0.4">
      <c r="B7" s="656" t="s">
        <v>257</v>
      </c>
      <c r="C7" s="656" t="s">
        <v>258</v>
      </c>
      <c r="D7" s="309"/>
      <c r="E7" s="309"/>
      <c r="F7" s="309"/>
      <c r="G7" s="309"/>
      <c r="H7" s="309"/>
      <c r="I7" s="309"/>
      <c r="J7" s="309"/>
      <c r="K7" s="309"/>
      <c r="L7" s="309"/>
      <c r="M7" s="309"/>
      <c r="N7" s="309"/>
      <c r="P7" s="307">
        <v>0.05</v>
      </c>
      <c r="Q7" s="308"/>
      <c r="R7" s="309"/>
      <c r="S7" s="309"/>
      <c r="T7" s="309"/>
      <c r="U7" s="309"/>
      <c r="V7" s="309"/>
      <c r="W7" s="309"/>
      <c r="X7" s="309"/>
      <c r="Y7" s="309"/>
      <c r="Z7" s="309"/>
      <c r="AA7" s="589"/>
      <c r="AB7" s="589"/>
      <c r="AD7" s="770" t="s">
        <v>772</v>
      </c>
      <c r="AE7" s="771"/>
      <c r="AF7" s="771"/>
      <c r="AG7" s="593" t="s">
        <v>770</v>
      </c>
      <c r="AH7" s="594" t="s">
        <v>773</v>
      </c>
    </row>
    <row r="8" spans="1:34" ht="30.75" customHeight="1" thickBot="1" x14ac:dyDescent="0.4">
      <c r="B8" s="394" t="s">
        <v>226</v>
      </c>
      <c r="C8" s="310"/>
      <c r="D8" s="310"/>
      <c r="E8" s="310"/>
      <c r="F8" s="310"/>
      <c r="G8" s="310"/>
      <c r="H8" s="310"/>
      <c r="I8" s="310"/>
      <c r="J8" s="310"/>
      <c r="K8" s="310"/>
      <c r="L8" s="310"/>
      <c r="M8" s="310"/>
      <c r="N8" s="311"/>
      <c r="P8" s="307">
        <v>0.1</v>
      </c>
      <c r="Q8" s="308"/>
      <c r="R8" s="309"/>
      <c r="S8" s="309"/>
      <c r="T8" s="309"/>
      <c r="U8" s="309"/>
      <c r="V8" s="309"/>
      <c r="W8" s="309"/>
      <c r="X8" s="309"/>
      <c r="Y8" s="309"/>
      <c r="Z8" s="309"/>
      <c r="AA8" s="589"/>
      <c r="AB8" s="589"/>
      <c r="AD8" s="784" t="s">
        <v>795</v>
      </c>
      <c r="AE8" s="785"/>
      <c r="AF8" s="785"/>
      <c r="AG8" s="626" t="s">
        <v>770</v>
      </c>
      <c r="AH8" s="627" t="s">
        <v>771</v>
      </c>
    </row>
    <row r="9" spans="1:34" ht="29.25" customHeight="1" thickBot="1" x14ac:dyDescent="0.4">
      <c r="B9" s="772" t="s">
        <v>227</v>
      </c>
      <c r="C9" s="773"/>
      <c r="D9" s="312"/>
      <c r="E9" s="312"/>
      <c r="F9" s="312"/>
      <c r="G9" s="312"/>
      <c r="H9" s="312"/>
      <c r="I9" s="312"/>
      <c r="J9" s="312"/>
      <c r="K9" s="312"/>
      <c r="L9" s="312"/>
      <c r="M9" s="312"/>
      <c r="N9" s="312"/>
      <c r="P9" s="307">
        <v>0.15</v>
      </c>
      <c r="Q9" s="308"/>
      <c r="R9" s="309"/>
      <c r="S9" s="309"/>
      <c r="T9" s="309"/>
      <c r="U9" s="309"/>
      <c r="V9" s="309"/>
      <c r="W9" s="309"/>
      <c r="X9" s="309"/>
      <c r="Y9" s="309"/>
      <c r="Z9" s="309"/>
      <c r="AA9" s="589"/>
      <c r="AB9" s="589"/>
      <c r="AD9" s="786" t="s">
        <v>796</v>
      </c>
      <c r="AE9" s="787"/>
      <c r="AF9" s="787"/>
      <c r="AG9" s="628" t="s">
        <v>770</v>
      </c>
      <c r="AH9" s="629" t="s">
        <v>771</v>
      </c>
    </row>
    <row r="10" spans="1:34" ht="28.5" customHeight="1" thickBot="1" x14ac:dyDescent="0.4">
      <c r="P10" s="307">
        <v>0.2</v>
      </c>
      <c r="Q10" s="308"/>
      <c r="R10" s="309"/>
      <c r="S10" s="309"/>
      <c r="T10" s="309"/>
      <c r="U10" s="309"/>
      <c r="V10" s="309"/>
      <c r="W10" s="309"/>
      <c r="X10" s="309"/>
      <c r="Y10" s="309"/>
      <c r="Z10" s="309"/>
      <c r="AA10" s="589"/>
      <c r="AB10" s="589"/>
      <c r="AD10" s="630"/>
      <c r="AE10" s="631"/>
      <c r="AF10" s="632" t="s">
        <v>772</v>
      </c>
      <c r="AG10" s="592" t="s">
        <v>770</v>
      </c>
      <c r="AH10" s="633" t="s">
        <v>773</v>
      </c>
    </row>
    <row r="11" spans="1:34" ht="34.5" customHeight="1" thickBot="1" x14ac:dyDescent="0.4">
      <c r="B11" s="299"/>
      <c r="P11" s="307">
        <v>0.25</v>
      </c>
      <c r="Q11" s="308"/>
      <c r="R11" s="309"/>
      <c r="S11" s="309"/>
      <c r="T11" s="309"/>
      <c r="U11" s="309"/>
      <c r="V11" s="309"/>
      <c r="W11" s="309"/>
      <c r="X11" s="309"/>
      <c r="Y11" s="309"/>
      <c r="Z11" s="309"/>
      <c r="AA11" s="589"/>
      <c r="AB11" s="589"/>
      <c r="AD11" s="770" t="s">
        <v>797</v>
      </c>
      <c r="AE11" s="771"/>
      <c r="AF11" s="771"/>
      <c r="AG11" s="593" t="s">
        <v>770</v>
      </c>
      <c r="AH11" s="634" t="s">
        <v>771</v>
      </c>
    </row>
    <row r="12" spans="1:34" ht="35.25" customHeight="1" thickBot="1" x14ac:dyDescent="0.4">
      <c r="P12" s="307">
        <v>0.3</v>
      </c>
      <c r="Q12" s="308"/>
      <c r="R12" s="309"/>
      <c r="S12" s="309"/>
      <c r="T12" s="309"/>
      <c r="U12" s="309"/>
      <c r="V12" s="309"/>
      <c r="W12" s="309"/>
      <c r="X12" s="309"/>
      <c r="Y12" s="309"/>
      <c r="Z12" s="309"/>
      <c r="AA12" s="589"/>
      <c r="AB12" s="589"/>
      <c r="AD12" s="635"/>
      <c r="AE12" s="636"/>
      <c r="AF12" s="595" t="s">
        <v>772</v>
      </c>
      <c r="AG12" s="595" t="s">
        <v>770</v>
      </c>
      <c r="AH12" s="596" t="s">
        <v>773</v>
      </c>
    </row>
    <row r="13" spans="1:34" ht="37.5" customHeight="1" thickBot="1" x14ac:dyDescent="0.4">
      <c r="P13" s="307">
        <v>0.35</v>
      </c>
      <c r="Q13" s="308"/>
      <c r="R13" s="309"/>
      <c r="S13" s="309"/>
      <c r="T13" s="309"/>
      <c r="U13" s="309"/>
      <c r="V13" s="309"/>
      <c r="W13" s="309"/>
      <c r="X13" s="309"/>
      <c r="Y13" s="309"/>
      <c r="Z13" s="309"/>
      <c r="AA13" s="589"/>
      <c r="AB13" s="589"/>
    </row>
    <row r="14" spans="1:34" ht="15" thickBot="1" x14ac:dyDescent="0.4">
      <c r="P14" s="307">
        <v>0.4</v>
      </c>
      <c r="Q14" s="308"/>
      <c r="R14" s="309"/>
      <c r="S14" s="309"/>
      <c r="T14" s="309"/>
      <c r="U14" s="309"/>
      <c r="V14" s="309"/>
      <c r="W14" s="309"/>
      <c r="X14" s="309"/>
      <c r="Y14" s="309"/>
      <c r="Z14" s="309"/>
      <c r="AA14" s="589"/>
      <c r="AB14" s="589"/>
    </row>
    <row r="15" spans="1:34" ht="15" thickBot="1" x14ac:dyDescent="0.4">
      <c r="P15" s="307">
        <v>0.45</v>
      </c>
      <c r="Q15" s="308"/>
      <c r="R15" s="309"/>
      <c r="S15" s="309"/>
      <c r="T15" s="309"/>
      <c r="U15" s="309"/>
      <c r="V15" s="309"/>
      <c r="W15" s="309"/>
      <c r="X15" s="309"/>
      <c r="Y15" s="309"/>
      <c r="Z15" s="309"/>
      <c r="AA15" s="589"/>
      <c r="AB15" s="589"/>
    </row>
    <row r="16" spans="1:34" ht="15" thickBot="1" x14ac:dyDescent="0.4">
      <c r="P16" s="307">
        <v>0.5</v>
      </c>
      <c r="Q16" s="308"/>
      <c r="R16" s="309"/>
      <c r="S16" s="309"/>
      <c r="T16" s="309"/>
      <c r="U16" s="309"/>
      <c r="V16" s="309"/>
      <c r="W16" s="309"/>
      <c r="X16" s="309"/>
      <c r="Y16" s="309"/>
      <c r="Z16" s="309"/>
      <c r="AA16" s="589"/>
      <c r="AB16" s="589"/>
    </row>
    <row r="17" spans="1:34" ht="15" thickBot="1" x14ac:dyDescent="0.4">
      <c r="P17" s="307">
        <v>0.55000000000000004</v>
      </c>
      <c r="Q17" s="308"/>
      <c r="R17" s="309"/>
      <c r="S17" s="309"/>
      <c r="T17" s="309"/>
      <c r="U17" s="309"/>
      <c r="V17" s="309"/>
      <c r="W17" s="309"/>
      <c r="X17" s="309"/>
      <c r="Y17" s="309"/>
      <c r="Z17" s="309"/>
      <c r="AA17" s="589"/>
      <c r="AB17" s="589"/>
    </row>
    <row r="18" spans="1:34" ht="15" thickBot="1" x14ac:dyDescent="0.4">
      <c r="P18" s="307">
        <v>0.6</v>
      </c>
      <c r="Q18" s="308"/>
      <c r="R18" s="309"/>
      <c r="S18" s="309"/>
      <c r="T18" s="309"/>
      <c r="U18" s="309"/>
      <c r="V18" s="309"/>
      <c r="W18" s="309"/>
      <c r="X18" s="309"/>
      <c r="Y18" s="309"/>
      <c r="Z18" s="309"/>
      <c r="AA18" s="589"/>
      <c r="AB18" s="589"/>
    </row>
    <row r="19" spans="1:34" ht="15" thickBot="1" x14ac:dyDescent="0.4">
      <c r="P19" s="307">
        <v>0.65</v>
      </c>
      <c r="Q19" s="308"/>
      <c r="R19" s="309"/>
      <c r="S19" s="309"/>
      <c r="T19" s="309"/>
      <c r="U19" s="309"/>
      <c r="V19" s="309"/>
      <c r="W19" s="309"/>
      <c r="X19" s="309"/>
      <c r="Y19" s="309"/>
      <c r="Z19" s="309"/>
      <c r="AA19" s="589"/>
      <c r="AB19" s="589"/>
    </row>
    <row r="20" spans="1:34" ht="15" thickBot="1" x14ac:dyDescent="0.4">
      <c r="P20" s="307">
        <v>0.7</v>
      </c>
      <c r="Q20" s="308"/>
      <c r="R20" s="309"/>
      <c r="S20" s="309"/>
      <c r="T20" s="309"/>
      <c r="U20" s="309"/>
      <c r="V20" s="309"/>
      <c r="W20" s="309"/>
      <c r="X20" s="309"/>
      <c r="Y20" s="309"/>
      <c r="Z20" s="309"/>
      <c r="AA20" s="589"/>
      <c r="AB20" s="589"/>
    </row>
    <row r="21" spans="1:34" ht="25.5" thickBot="1" x14ac:dyDescent="0.4">
      <c r="P21" s="394" t="s">
        <v>226</v>
      </c>
      <c r="Q21" s="310"/>
      <c r="R21" s="310"/>
      <c r="S21" s="310"/>
      <c r="T21" s="310"/>
      <c r="U21" s="310"/>
      <c r="V21" s="310"/>
      <c r="W21" s="310"/>
      <c r="X21" s="310"/>
      <c r="Y21" s="310"/>
      <c r="Z21" s="310"/>
      <c r="AA21" s="597"/>
      <c r="AB21" s="598"/>
    </row>
    <row r="22" spans="1:34" ht="27.75" customHeight="1" thickBot="1" x14ac:dyDescent="0.4">
      <c r="P22" s="772" t="s">
        <v>227</v>
      </c>
      <c r="Q22" s="773"/>
      <c r="R22" s="312"/>
      <c r="S22" s="312"/>
      <c r="T22" s="312"/>
      <c r="U22" s="312"/>
      <c r="V22" s="312"/>
      <c r="W22" s="312"/>
      <c r="X22" s="312"/>
      <c r="Y22" s="312"/>
      <c r="Z22" s="312"/>
      <c r="AA22" s="599"/>
      <c r="AB22" s="599"/>
    </row>
    <row r="28" spans="1:34" s="396" customFormat="1" ht="18" x14ac:dyDescent="0.4">
      <c r="A28" s="651" t="s">
        <v>799</v>
      </c>
    </row>
    <row r="29" spans="1:34" s="396" customFormat="1" ht="17.5" thickBot="1" x14ac:dyDescent="0.45">
      <c r="A29" s="395"/>
      <c r="B29" s="397" t="s">
        <v>774</v>
      </c>
      <c r="C29" s="398"/>
    </row>
    <row r="30" spans="1:34" x14ac:dyDescent="0.35">
      <c r="A30" s="396"/>
      <c r="B30" s="774"/>
      <c r="C30" s="775"/>
      <c r="D30" s="399" t="s">
        <v>229</v>
      </c>
      <c r="E30" s="400"/>
      <c r="F30" s="400"/>
      <c r="G30" s="401"/>
      <c r="H30" s="399" t="s">
        <v>230</v>
      </c>
      <c r="I30" s="400"/>
      <c r="J30" s="400"/>
      <c r="K30" s="401"/>
      <c r="L30" s="399" t="s">
        <v>231</v>
      </c>
      <c r="M30" s="400"/>
      <c r="N30" s="400"/>
      <c r="O30" s="401"/>
      <c r="Q30" s="299" t="s">
        <v>775</v>
      </c>
    </row>
    <row r="31" spans="1:34" s="402" customFormat="1" ht="43.5" customHeight="1" x14ac:dyDescent="0.35">
      <c r="B31" s="764" t="s">
        <v>232</v>
      </c>
      <c r="C31" s="765"/>
      <c r="D31" s="403" t="s">
        <v>237</v>
      </c>
      <c r="E31" s="404" t="s">
        <v>234</v>
      </c>
      <c r="F31" s="404" t="s">
        <v>259</v>
      </c>
      <c r="G31" s="405" t="s">
        <v>260</v>
      </c>
      <c r="H31" s="403" t="s">
        <v>233</v>
      </c>
      <c r="I31" s="404" t="s">
        <v>234</v>
      </c>
      <c r="J31" s="404" t="s">
        <v>235</v>
      </c>
      <c r="K31" s="405" t="s">
        <v>236</v>
      </c>
      <c r="L31" s="403" t="s">
        <v>237</v>
      </c>
      <c r="M31" s="404" t="s">
        <v>234</v>
      </c>
      <c r="N31" s="404" t="s">
        <v>235</v>
      </c>
      <c r="O31" s="405" t="s">
        <v>236</v>
      </c>
      <c r="AD31"/>
      <c r="AE31"/>
      <c r="AF31"/>
      <c r="AG31"/>
      <c r="AH31"/>
    </row>
    <row r="32" spans="1:34" x14ac:dyDescent="0.35">
      <c r="B32" s="765" t="s">
        <v>238</v>
      </c>
      <c r="C32" s="776"/>
      <c r="D32" s="244"/>
      <c r="E32" s="123"/>
      <c r="F32" s="123"/>
      <c r="G32" s="245"/>
      <c r="H32" s="244"/>
      <c r="I32" s="123"/>
      <c r="J32" s="123"/>
      <c r="K32" s="245"/>
      <c r="L32" s="244"/>
      <c r="M32" s="123"/>
      <c r="N32" s="123"/>
      <c r="O32" s="245"/>
    </row>
    <row r="33" spans="2:15" ht="42" customHeight="1" x14ac:dyDescent="0.35">
      <c r="B33" s="764" t="s">
        <v>261</v>
      </c>
      <c r="C33" s="765"/>
      <c r="D33" s="246"/>
      <c r="E33" s="124"/>
      <c r="F33" s="124"/>
      <c r="G33" s="247"/>
      <c r="H33" s="246"/>
      <c r="I33" s="124"/>
      <c r="J33" s="124"/>
      <c r="K33" s="247"/>
      <c r="L33" s="600"/>
      <c r="M33" s="601"/>
      <c r="N33" s="601"/>
      <c r="O33" s="602"/>
    </row>
    <row r="34" spans="2:15" ht="18.75" customHeight="1" x14ac:dyDescent="0.35">
      <c r="B34" s="764" t="s">
        <v>240</v>
      </c>
      <c r="C34" s="765"/>
      <c r="D34" s="246"/>
      <c r="E34" s="124"/>
      <c r="F34" s="124"/>
      <c r="G34" s="247"/>
      <c r="H34" s="246"/>
      <c r="I34" s="124"/>
      <c r="J34" s="124"/>
      <c r="K34" s="247"/>
      <c r="L34" s="246"/>
      <c r="M34" s="124"/>
      <c r="N34" s="124"/>
      <c r="O34" s="247"/>
    </row>
    <row r="35" spans="2:15" ht="75.75" customHeight="1" x14ac:dyDescent="0.35">
      <c r="B35" s="766" t="s">
        <v>241</v>
      </c>
      <c r="C35" s="765"/>
      <c r="D35" s="246"/>
      <c r="E35" s="124"/>
      <c r="F35" s="124"/>
      <c r="G35" s="247"/>
      <c r="H35" s="246"/>
      <c r="I35" s="124"/>
      <c r="J35" s="124"/>
      <c r="K35" s="247"/>
      <c r="L35" s="246"/>
      <c r="M35" s="124"/>
      <c r="N35" s="124"/>
      <c r="O35" s="247"/>
    </row>
    <row r="36" spans="2:15" ht="64.5" customHeight="1" x14ac:dyDescent="0.35">
      <c r="B36" s="767" t="s">
        <v>242</v>
      </c>
      <c r="C36" s="603" t="s">
        <v>776</v>
      </c>
      <c r="D36" s="246">
        <v>100</v>
      </c>
      <c r="E36" s="124"/>
      <c r="F36" s="124"/>
      <c r="G36" s="247"/>
      <c r="H36" s="600"/>
      <c r="I36" s="124"/>
      <c r="J36" s="124"/>
      <c r="K36" s="247"/>
      <c r="L36" s="246">
        <v>105</v>
      </c>
      <c r="M36" s="124"/>
      <c r="N36" s="124"/>
      <c r="O36" s="247"/>
    </row>
    <row r="37" spans="2:15" ht="23" x14ac:dyDescent="0.35">
      <c r="B37" s="768"/>
      <c r="C37" s="603" t="s">
        <v>244</v>
      </c>
      <c r="D37" s="246">
        <v>120</v>
      </c>
      <c r="E37" s="124"/>
      <c r="F37" s="124"/>
      <c r="G37" s="247"/>
      <c r="H37" s="246">
        <v>120</v>
      </c>
      <c r="I37" s="124"/>
      <c r="J37" s="124"/>
      <c r="K37" s="247"/>
      <c r="L37" s="246">
        <v>120</v>
      </c>
      <c r="M37" s="124"/>
      <c r="N37" s="124"/>
      <c r="O37" s="247"/>
    </row>
    <row r="38" spans="2:15" ht="30.75" customHeight="1" x14ac:dyDescent="0.35">
      <c r="B38" s="768"/>
      <c r="C38" s="604" t="s">
        <v>777</v>
      </c>
      <c r="D38" s="246">
        <v>110</v>
      </c>
      <c r="E38" s="124"/>
      <c r="F38" s="124"/>
      <c r="G38" s="247"/>
      <c r="H38" s="246">
        <v>110</v>
      </c>
      <c r="I38" s="124"/>
      <c r="J38" s="124"/>
      <c r="K38" s="247"/>
      <c r="L38" s="246">
        <v>110</v>
      </c>
      <c r="M38" s="124"/>
      <c r="N38" s="124"/>
      <c r="O38" s="247"/>
    </row>
    <row r="39" spans="2:15" ht="38.25" customHeight="1" x14ac:dyDescent="0.35">
      <c r="B39" s="768"/>
      <c r="C39" s="605" t="s">
        <v>778</v>
      </c>
      <c r="D39" s="246">
        <v>-7</v>
      </c>
      <c r="E39" s="124"/>
      <c r="F39" s="124"/>
      <c r="G39" s="247"/>
      <c r="H39" s="246">
        <v>-7</v>
      </c>
      <c r="I39" s="124"/>
      <c r="J39" s="124"/>
      <c r="K39" s="247"/>
      <c r="L39" s="600"/>
      <c r="M39" s="124"/>
      <c r="N39" s="124"/>
      <c r="O39" s="247"/>
    </row>
    <row r="40" spans="2:15" ht="38.25" customHeight="1" x14ac:dyDescent="0.35">
      <c r="B40" s="768"/>
      <c r="C40" s="605" t="s">
        <v>779</v>
      </c>
      <c r="D40" s="606">
        <v>3</v>
      </c>
      <c r="E40" s="607"/>
      <c r="F40" s="607"/>
      <c r="G40" s="608"/>
      <c r="H40" s="606">
        <v>3</v>
      </c>
      <c r="I40" s="607"/>
      <c r="J40" s="607"/>
      <c r="K40" s="608"/>
      <c r="L40" s="609"/>
      <c r="M40" s="607"/>
      <c r="N40" s="607"/>
      <c r="O40" s="608"/>
    </row>
    <row r="41" spans="2:15" ht="49.5" customHeight="1" thickBot="1" x14ac:dyDescent="0.4">
      <c r="B41" s="769"/>
      <c r="C41" s="605" t="s">
        <v>780</v>
      </c>
      <c r="D41" s="251">
        <f>D38+D39+D40</f>
        <v>106</v>
      </c>
      <c r="E41" s="252"/>
      <c r="F41" s="252"/>
      <c r="G41" s="253"/>
      <c r="H41" s="251">
        <f>H38+H39+H40</f>
        <v>106</v>
      </c>
      <c r="I41" s="252"/>
      <c r="J41" s="252"/>
      <c r="K41" s="253"/>
      <c r="L41" s="251">
        <f>L38+L39+L40</f>
        <v>110</v>
      </c>
      <c r="M41" s="252"/>
      <c r="N41" s="252"/>
      <c r="O41" s="253"/>
    </row>
  </sheetData>
  <mergeCells count="32">
    <mergeCell ref="B2:AB2"/>
    <mergeCell ref="B3:N3"/>
    <mergeCell ref="P3:AB3"/>
    <mergeCell ref="B4:B5"/>
    <mergeCell ref="C4:C5"/>
    <mergeCell ref="D4:D5"/>
    <mergeCell ref="E4:E5"/>
    <mergeCell ref="F4:F5"/>
    <mergeCell ref="G4:G5"/>
    <mergeCell ref="H4:H5"/>
    <mergeCell ref="B9:C9"/>
    <mergeCell ref="AD9:AF9"/>
    <mergeCell ref="P4:P5"/>
    <mergeCell ref="Q4:Q5"/>
    <mergeCell ref="R4:R5"/>
    <mergeCell ref="S4:S5"/>
    <mergeCell ref="T4:T5"/>
    <mergeCell ref="U4:U5"/>
    <mergeCell ref="V4:V5"/>
    <mergeCell ref="AD5:AH5"/>
    <mergeCell ref="AD6:AF6"/>
    <mergeCell ref="AD7:AF7"/>
    <mergeCell ref="AD8:AF8"/>
    <mergeCell ref="B34:C34"/>
    <mergeCell ref="B35:C35"/>
    <mergeCell ref="B36:B41"/>
    <mergeCell ref="AD11:AF11"/>
    <mergeCell ref="P22:Q22"/>
    <mergeCell ref="B30:C30"/>
    <mergeCell ref="B31:C31"/>
    <mergeCell ref="B32:C32"/>
    <mergeCell ref="B33:C33"/>
  </mergeCells>
  <pageMargins left="0.7" right="0.7" top="0.75" bottom="0.75" header="0.3" footer="0.3"/>
  <pageSetup paperSize="9"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30BAE-0540-44D4-824D-6104FFCAABBB}">
  <sheetPr>
    <tabColor theme="5"/>
  </sheetPr>
  <dimension ref="A1:O7"/>
  <sheetViews>
    <sheetView zoomScale="90" zoomScaleNormal="90" workbookViewId="0">
      <selection activeCell="R52" sqref="R52"/>
    </sheetView>
  </sheetViews>
  <sheetFormatPr baseColWidth="10" defaultColWidth="11.453125" defaultRowHeight="14.5" x14ac:dyDescent="0.35"/>
  <cols>
    <col min="1" max="1" width="3.453125" customWidth="1"/>
    <col min="2" max="3" width="21.1796875" customWidth="1"/>
    <col min="6" max="7" width="13.1796875" customWidth="1"/>
    <col min="8" max="8" width="12.1796875" customWidth="1"/>
    <col min="9" max="9" width="14.54296875" customWidth="1"/>
    <col min="10" max="10" width="13.26953125" customWidth="1"/>
    <col min="11" max="11" width="13.81640625" customWidth="1"/>
    <col min="12" max="12" width="13.26953125" customWidth="1"/>
    <col min="13" max="13" width="13.1796875" customWidth="1"/>
    <col min="14" max="14" width="13" customWidth="1"/>
    <col min="15" max="15" width="13.1796875" customWidth="1"/>
    <col min="17" max="17" width="13" customWidth="1"/>
    <col min="18" max="18" width="13.453125" customWidth="1"/>
    <col min="20" max="20" width="12.81640625" customWidth="1"/>
  </cols>
  <sheetData>
    <row r="1" spans="1:15" ht="18.649999999999999" customHeight="1" thickBot="1" x14ac:dyDescent="0.4">
      <c r="A1" s="637" t="s">
        <v>800</v>
      </c>
      <c r="B1" s="638"/>
      <c r="C1" s="400"/>
      <c r="D1" s="400"/>
      <c r="E1" s="400"/>
      <c r="F1" s="400"/>
      <c r="G1" s="639"/>
      <c r="H1" s="639"/>
      <c r="I1" s="639"/>
      <c r="J1" s="639"/>
      <c r="K1" s="639"/>
      <c r="L1" s="639"/>
      <c r="M1" s="639"/>
      <c r="N1" s="639"/>
      <c r="O1" s="640"/>
    </row>
    <row r="2" spans="1:15" ht="18.649999999999999" customHeight="1" thickBot="1" x14ac:dyDescent="0.4">
      <c r="A2" s="641"/>
      <c r="B2" s="642"/>
      <c r="C2" s="643"/>
      <c r="D2" s="399" t="s">
        <v>229</v>
      </c>
      <c r="E2" s="400"/>
      <c r="F2" s="400"/>
      <c r="G2" s="401"/>
      <c r="H2" s="644"/>
      <c r="I2" s="645"/>
      <c r="J2" s="645"/>
      <c r="K2" s="646"/>
      <c r="L2" s="399" t="s">
        <v>231</v>
      </c>
      <c r="M2" s="647"/>
      <c r="N2" s="647"/>
      <c r="O2" s="648"/>
    </row>
    <row r="3" spans="1:15" ht="110.15" customHeight="1" thickBot="1" x14ac:dyDescent="0.4">
      <c r="B3" s="258"/>
      <c r="C3" s="259"/>
      <c r="D3" s="260" t="s">
        <v>247</v>
      </c>
      <c r="E3" s="746" t="s">
        <v>248</v>
      </c>
      <c r="F3" s="747"/>
      <c r="G3" s="748"/>
      <c r="H3" s="261"/>
      <c r="I3" s="262"/>
      <c r="J3" s="262"/>
      <c r="K3" s="263"/>
      <c r="L3" s="260" t="s">
        <v>249</v>
      </c>
      <c r="M3" s="746" t="s">
        <v>250</v>
      </c>
      <c r="N3" s="747"/>
      <c r="O3" s="748"/>
    </row>
    <row r="4" spans="1:15" ht="72.650000000000006" customHeight="1" x14ac:dyDescent="0.35">
      <c r="B4" s="794" t="s">
        <v>251</v>
      </c>
      <c r="C4" s="649" t="s">
        <v>252</v>
      </c>
      <c r="D4" s="264"/>
      <c r="E4" s="751"/>
      <c r="F4" s="752"/>
      <c r="G4" s="753"/>
      <c r="H4" s="265"/>
      <c r="I4" s="266"/>
      <c r="J4" s="266"/>
      <c r="K4" s="267"/>
      <c r="L4" s="264"/>
      <c r="M4" s="751"/>
      <c r="N4" s="752"/>
      <c r="O4" s="753"/>
    </row>
    <row r="5" spans="1:15" ht="30.65" customHeight="1" thickBot="1" x14ac:dyDescent="0.4">
      <c r="B5" s="795"/>
      <c r="C5" s="650" t="s">
        <v>253</v>
      </c>
      <c r="D5" s="251"/>
      <c r="E5" s="754"/>
      <c r="F5" s="755"/>
      <c r="G5" s="756"/>
      <c r="H5" s="265"/>
      <c r="I5" s="266"/>
      <c r="J5" s="266"/>
      <c r="K5" s="267"/>
      <c r="L5" s="251"/>
      <c r="M5" s="754"/>
      <c r="N5" s="755"/>
      <c r="O5" s="756"/>
    </row>
    <row r="6" spans="1:15" ht="30.65" customHeight="1" x14ac:dyDescent="0.35">
      <c r="B6" s="745" t="s">
        <v>254</v>
      </c>
      <c r="C6" s="745"/>
      <c r="D6" s="745"/>
      <c r="E6" s="745"/>
      <c r="F6" s="745"/>
      <c r="G6" s="745"/>
      <c r="H6" s="745"/>
      <c r="I6" s="745"/>
      <c r="J6" s="745"/>
      <c r="K6" s="745"/>
      <c r="L6" s="745"/>
      <c r="M6" s="745"/>
      <c r="N6" s="745"/>
      <c r="O6" s="745"/>
    </row>
    <row r="7" spans="1:15" x14ac:dyDescent="0.35">
      <c r="B7" t="s">
        <v>255</v>
      </c>
    </row>
  </sheetData>
  <mergeCells count="6">
    <mergeCell ref="B6:O6"/>
    <mergeCell ref="E3:G3"/>
    <mergeCell ref="M3:O3"/>
    <mergeCell ref="B4:B5"/>
    <mergeCell ref="E4:G5"/>
    <mergeCell ref="M4:O5"/>
  </mergeCell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59058-DE34-4C6A-AF0A-623AB422D5E0}">
  <sheetPr>
    <tabColor theme="5"/>
  </sheetPr>
  <dimension ref="A1:AI133"/>
  <sheetViews>
    <sheetView zoomScale="85" zoomScaleNormal="85" workbookViewId="0">
      <selection activeCell="R52" sqref="R52"/>
    </sheetView>
  </sheetViews>
  <sheetFormatPr baseColWidth="10" defaultColWidth="9.1796875" defaultRowHeight="14.5" x14ac:dyDescent="0.35"/>
  <cols>
    <col min="1" max="1" width="83.26953125" style="138" customWidth="1"/>
    <col min="2" max="2" width="7.54296875" style="138" customWidth="1"/>
    <col min="3" max="3" width="7" style="138" customWidth="1"/>
    <col min="4" max="4" width="6.7265625" style="138" customWidth="1"/>
    <col min="5" max="5" width="7" customWidth="1"/>
    <col min="6" max="6" width="6.7265625" customWidth="1"/>
    <col min="7" max="7" width="7.1796875" customWidth="1"/>
    <col min="8" max="9" width="5.54296875" customWidth="1"/>
    <col min="10" max="10" width="6.453125" customWidth="1"/>
    <col min="11" max="13" width="5.54296875" customWidth="1"/>
    <col min="14" max="14" width="6.26953125" customWidth="1"/>
    <col min="15" max="24" width="5.54296875" customWidth="1"/>
    <col min="25" max="25" width="5.7265625" customWidth="1"/>
    <col min="26" max="26" width="5.81640625" customWidth="1"/>
    <col min="27" max="27" width="6" customWidth="1"/>
    <col min="28" max="28" width="7.453125" customWidth="1"/>
    <col min="29" max="29" width="7.26953125" customWidth="1"/>
    <col min="30" max="30" width="11.453125" customWidth="1"/>
    <col min="31" max="33" width="5.54296875" customWidth="1"/>
  </cols>
  <sheetData>
    <row r="1" spans="1:35" ht="49.5" customHeight="1" thickBot="1" x14ac:dyDescent="0.4">
      <c r="A1" s="798" t="s">
        <v>316</v>
      </c>
      <c r="B1" s="799"/>
      <c r="C1" s="799"/>
      <c r="D1" s="799"/>
      <c r="E1" s="799"/>
      <c r="F1" s="799"/>
      <c r="G1" s="799"/>
      <c r="H1" s="799"/>
      <c r="I1" s="799"/>
      <c r="J1" s="799"/>
      <c r="K1" s="799"/>
      <c r="L1" s="799"/>
      <c r="M1" s="799"/>
      <c r="N1" s="799"/>
      <c r="O1" s="799"/>
      <c r="P1" s="799"/>
      <c r="Q1" s="799"/>
      <c r="R1" s="799"/>
      <c r="S1" s="799"/>
      <c r="T1" s="799"/>
      <c r="U1" s="799"/>
      <c r="V1" s="799"/>
      <c r="W1" s="799"/>
      <c r="X1" s="799"/>
      <c r="Y1" s="799"/>
      <c r="Z1" s="799"/>
      <c r="AA1" s="800"/>
      <c r="AB1" s="331"/>
      <c r="AC1" s="331"/>
      <c r="AD1" s="331"/>
      <c r="AE1" s="331"/>
      <c r="AF1" s="331"/>
      <c r="AG1" s="331"/>
      <c r="AH1" s="331"/>
    </row>
    <row r="2" spans="1:35" x14ac:dyDescent="0.35">
      <c r="A2" s="337"/>
      <c r="B2" s="337"/>
      <c r="C2" s="337"/>
      <c r="D2" s="337"/>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row>
    <row r="3" spans="1:35" x14ac:dyDescent="0.35">
      <c r="A3" s="406" t="s">
        <v>262</v>
      </c>
      <c r="B3" s="406"/>
      <c r="C3" s="406"/>
      <c r="D3" s="406"/>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row>
    <row r="4" spans="1:35" ht="14.25" customHeight="1" x14ac:dyDescent="0.35">
      <c r="A4" s="337" t="s">
        <v>263</v>
      </c>
      <c r="B4" s="337"/>
      <c r="C4" s="337"/>
      <c r="D4" s="337"/>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row>
    <row r="5" spans="1:35" x14ac:dyDescent="0.35">
      <c r="A5" s="337" t="s">
        <v>264</v>
      </c>
      <c r="B5" s="337"/>
      <c r="C5" s="337"/>
      <c r="D5" s="337"/>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row>
    <row r="6" spans="1:35" x14ac:dyDescent="0.35">
      <c r="A6" s="337" t="s">
        <v>317</v>
      </c>
      <c r="B6" s="337"/>
      <c r="C6" s="337"/>
      <c r="D6" s="337"/>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1"/>
    </row>
    <row r="7" spans="1:35" ht="15" thickBot="1" x14ac:dyDescent="0.4">
      <c r="A7" s="337" t="s">
        <v>266</v>
      </c>
      <c r="B7" s="337"/>
      <c r="C7" s="337"/>
      <c r="D7" s="337"/>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c r="AF7" s="331"/>
      <c r="AG7" s="331"/>
      <c r="AH7" s="331"/>
    </row>
    <row r="8" spans="1:35" ht="33.75" customHeight="1" thickBot="1" x14ac:dyDescent="0.4">
      <c r="A8" s="337" t="s">
        <v>267</v>
      </c>
      <c r="B8" s="337"/>
      <c r="C8" s="337"/>
      <c r="D8" s="337"/>
      <c r="E8" s="331"/>
      <c r="F8" s="331"/>
      <c r="G8" s="801" t="s">
        <v>802</v>
      </c>
      <c r="H8" s="802"/>
      <c r="I8" s="802"/>
      <c r="J8" s="802"/>
      <c r="K8" s="802"/>
      <c r="L8" s="802"/>
      <c r="M8" s="802"/>
      <c r="N8" s="802"/>
      <c r="O8" s="802"/>
      <c r="P8" s="802"/>
      <c r="Q8" s="802"/>
      <c r="R8" s="802"/>
      <c r="S8" s="802"/>
      <c r="T8" s="803"/>
      <c r="U8" s="804" t="s">
        <v>803</v>
      </c>
      <c r="V8" s="805"/>
      <c r="W8" s="805"/>
      <c r="X8" s="806"/>
      <c r="Y8" s="331"/>
      <c r="Z8" s="331"/>
      <c r="AA8" s="331"/>
      <c r="AB8" s="331"/>
      <c r="AC8" s="331"/>
      <c r="AD8" s="331"/>
      <c r="AE8" s="331"/>
      <c r="AF8" s="331"/>
      <c r="AG8" s="331"/>
      <c r="AH8" s="331"/>
    </row>
    <row r="9" spans="1:35" ht="15" thickBot="1" x14ac:dyDescent="0.4">
      <c r="A9" s="337" t="s">
        <v>268</v>
      </c>
      <c r="B9" s="337"/>
      <c r="C9" s="337"/>
      <c r="D9" s="337"/>
      <c r="E9" s="331"/>
      <c r="F9" s="331"/>
      <c r="G9" s="807" t="s">
        <v>804</v>
      </c>
      <c r="H9" s="808"/>
      <c r="I9" s="808"/>
      <c r="J9" s="808"/>
      <c r="K9" s="808"/>
      <c r="L9" s="808"/>
      <c r="M9" s="808"/>
      <c r="N9" s="808"/>
      <c r="O9" s="808"/>
      <c r="P9" s="808"/>
      <c r="Q9" s="808"/>
      <c r="R9" s="808"/>
      <c r="S9" s="808"/>
      <c r="T9" s="809"/>
      <c r="U9" s="804" t="s">
        <v>803</v>
      </c>
      <c r="V9" s="805"/>
      <c r="W9" s="805"/>
      <c r="X9" s="806"/>
      <c r="Y9" s="331"/>
      <c r="Z9" s="331"/>
      <c r="AA9" s="331"/>
      <c r="AB9" s="331"/>
      <c r="AC9" s="331"/>
      <c r="AD9" s="331"/>
      <c r="AE9" s="331"/>
      <c r="AF9" s="331"/>
      <c r="AG9" s="331"/>
      <c r="AH9" s="331"/>
    </row>
    <row r="10" spans="1:35" ht="35.25" customHeight="1" thickBot="1" x14ac:dyDescent="0.4">
      <c r="A10" s="337" t="s">
        <v>269</v>
      </c>
      <c r="B10" s="337"/>
      <c r="C10" s="337"/>
      <c r="D10" s="337"/>
      <c r="E10" s="331"/>
      <c r="F10" s="331"/>
      <c r="G10" s="810" t="s">
        <v>805</v>
      </c>
      <c r="H10" s="811"/>
      <c r="I10" s="811"/>
      <c r="J10" s="811"/>
      <c r="K10" s="811"/>
      <c r="L10" s="811"/>
      <c r="M10" s="811"/>
      <c r="N10" s="811"/>
      <c r="O10" s="811"/>
      <c r="P10" s="811"/>
      <c r="Q10" s="811"/>
      <c r="R10" s="811"/>
      <c r="S10" s="811"/>
      <c r="T10" s="812"/>
      <c r="U10" s="804" t="s">
        <v>803</v>
      </c>
      <c r="V10" s="805"/>
      <c r="W10" s="805"/>
      <c r="X10" s="806"/>
      <c r="Y10" s="331"/>
      <c r="Z10" s="331"/>
      <c r="AA10" s="331"/>
      <c r="AB10" s="331"/>
      <c r="AC10" s="331"/>
      <c r="AD10" s="331"/>
      <c r="AE10" s="331"/>
      <c r="AF10" s="331"/>
      <c r="AG10" s="331"/>
      <c r="AH10" s="331"/>
    </row>
    <row r="11" spans="1:35" s="142" customFormat="1" ht="53.25" customHeight="1" thickBot="1" x14ac:dyDescent="0.4">
      <c r="A11" s="337"/>
      <c r="B11" s="796" t="s">
        <v>318</v>
      </c>
      <c r="C11" s="796"/>
      <c r="D11" s="796"/>
      <c r="E11" s="796"/>
      <c r="F11" s="796"/>
      <c r="G11" s="331"/>
      <c r="H11" s="331"/>
      <c r="I11" s="331"/>
      <c r="J11" s="331"/>
      <c r="K11" s="331"/>
      <c r="L11" s="331"/>
      <c r="M11" s="331"/>
      <c r="N11" s="331"/>
      <c r="O11" s="331"/>
      <c r="P11" s="331"/>
      <c r="Q11" s="331"/>
      <c r="R11" s="331"/>
      <c r="S11" s="331"/>
      <c r="T11" s="331"/>
      <c r="U11" s="331"/>
      <c r="V11" s="331"/>
      <c r="W11" s="331"/>
      <c r="X11" s="331"/>
      <c r="Y11" s="331"/>
      <c r="Z11" s="331"/>
      <c r="AA11" s="331"/>
      <c r="AB11" s="797" t="s">
        <v>806</v>
      </c>
      <c r="AC11" s="797"/>
      <c r="AD11" s="797"/>
      <c r="AE11" s="331"/>
      <c r="AF11" s="331"/>
      <c r="AG11" s="331"/>
      <c r="AH11" s="365"/>
    </row>
    <row r="12" spans="1:35" s="147" customFormat="1" ht="15" thickBot="1" x14ac:dyDescent="0.4">
      <c r="A12" s="338" t="s">
        <v>271</v>
      </c>
      <c r="B12" s="407">
        <v>2021</v>
      </c>
      <c r="C12" s="407">
        <v>2022</v>
      </c>
      <c r="D12" s="407">
        <v>2023</v>
      </c>
      <c r="E12" s="407">
        <v>2024</v>
      </c>
      <c r="F12" s="407">
        <v>2025</v>
      </c>
      <c r="G12" s="340">
        <v>2026</v>
      </c>
      <c r="H12" s="340">
        <v>2027</v>
      </c>
      <c r="I12" s="340">
        <v>2028</v>
      </c>
      <c r="J12" s="340">
        <v>2029</v>
      </c>
      <c r="K12" s="340">
        <v>2030</v>
      </c>
      <c r="L12" s="340">
        <v>2031</v>
      </c>
      <c r="M12" s="340">
        <v>2032</v>
      </c>
      <c r="N12" s="340">
        <v>2033</v>
      </c>
      <c r="O12" s="340">
        <v>2034</v>
      </c>
      <c r="P12" s="340">
        <v>2035</v>
      </c>
      <c r="Q12" s="340">
        <v>2036</v>
      </c>
      <c r="R12" s="340">
        <v>2037</v>
      </c>
      <c r="S12" s="340">
        <v>2038</v>
      </c>
      <c r="T12" s="340">
        <v>2039</v>
      </c>
      <c r="U12" s="340">
        <v>2040</v>
      </c>
      <c r="V12" s="340">
        <v>2041</v>
      </c>
      <c r="W12" s="340">
        <v>2042</v>
      </c>
      <c r="X12" s="340">
        <v>2043</v>
      </c>
      <c r="Y12" s="340">
        <v>2044</v>
      </c>
      <c r="Z12" s="340">
        <v>2045</v>
      </c>
      <c r="AA12" s="340">
        <v>2046</v>
      </c>
      <c r="AB12" s="340">
        <v>2047</v>
      </c>
      <c r="AC12" s="340" t="s">
        <v>319</v>
      </c>
      <c r="AD12" s="340" t="s">
        <v>320</v>
      </c>
      <c r="AE12" s="331"/>
      <c r="AF12" s="331"/>
      <c r="AG12" s="331"/>
      <c r="AH12" s="331"/>
      <c r="AI12" s="183"/>
    </row>
    <row r="13" spans="1:35" s="147" customFormat="1" ht="18.649999999999999" customHeight="1" x14ac:dyDescent="0.35">
      <c r="A13" s="408" t="s">
        <v>272</v>
      </c>
      <c r="B13" s="409"/>
      <c r="C13" s="409"/>
      <c r="D13" s="409"/>
      <c r="E13" s="409"/>
      <c r="F13" s="410"/>
      <c r="G13" s="411"/>
      <c r="H13" s="412"/>
      <c r="I13" s="412"/>
      <c r="J13" s="412"/>
      <c r="K13" s="412"/>
      <c r="L13" s="412"/>
      <c r="M13" s="412"/>
      <c r="N13" s="412"/>
      <c r="O13" s="412"/>
      <c r="P13" s="412"/>
      <c r="Q13" s="412"/>
      <c r="R13" s="412"/>
      <c r="S13" s="412"/>
      <c r="T13" s="412"/>
      <c r="U13" s="412"/>
      <c r="V13" s="412"/>
      <c r="W13" s="412"/>
      <c r="X13" s="412"/>
      <c r="Y13" s="412"/>
      <c r="Z13" s="412"/>
      <c r="AA13" s="412"/>
      <c r="AB13" s="412"/>
      <c r="AC13" s="412"/>
      <c r="AD13" s="412"/>
      <c r="AE13" s="331"/>
      <c r="AF13" s="331"/>
      <c r="AG13" s="331"/>
      <c r="AH13" s="331"/>
      <c r="AI13" s="183"/>
    </row>
    <row r="14" spans="1:35" s="147" customFormat="1" ht="43.5" x14ac:dyDescent="0.35">
      <c r="A14" s="413" t="s">
        <v>321</v>
      </c>
      <c r="B14" s="414"/>
      <c r="C14" s="415"/>
      <c r="D14" s="415"/>
      <c r="E14" s="415"/>
      <c r="F14" s="416"/>
      <c r="G14" s="417"/>
      <c r="H14" s="418"/>
      <c r="I14" s="418"/>
      <c r="J14" s="418"/>
      <c r="K14" s="418"/>
      <c r="L14" s="418"/>
      <c r="M14" s="418"/>
      <c r="N14" s="418"/>
      <c r="O14" s="418"/>
      <c r="P14" s="418"/>
      <c r="Q14" s="418"/>
      <c r="R14" s="418"/>
      <c r="S14" s="418"/>
      <c r="T14" s="418"/>
      <c r="U14" s="418"/>
      <c r="V14" s="418"/>
      <c r="W14" s="418"/>
      <c r="X14" s="418"/>
      <c r="Y14" s="418"/>
      <c r="Z14" s="418"/>
      <c r="AA14" s="418"/>
      <c r="AB14" s="418"/>
      <c r="AC14" s="418"/>
      <c r="AD14" s="418"/>
      <c r="AE14" s="331"/>
      <c r="AF14" s="331"/>
      <c r="AG14" s="331"/>
      <c r="AH14" s="331"/>
      <c r="AI14" s="183"/>
    </row>
    <row r="15" spans="1:35" s="147" customFormat="1" x14ac:dyDescent="0.35">
      <c r="A15" s="413"/>
      <c r="B15" s="415"/>
      <c r="C15" s="415"/>
      <c r="D15" s="415"/>
      <c r="E15" s="415"/>
      <c r="F15" s="416"/>
      <c r="G15" s="417"/>
      <c r="H15" s="418"/>
      <c r="I15" s="418"/>
      <c r="J15" s="418"/>
      <c r="K15" s="418"/>
      <c r="L15" s="418"/>
      <c r="M15" s="418"/>
      <c r="N15" s="418"/>
      <c r="O15" s="418"/>
      <c r="P15" s="418"/>
      <c r="Q15" s="418"/>
      <c r="R15" s="418"/>
      <c r="S15" s="418"/>
      <c r="T15" s="418"/>
      <c r="U15" s="418"/>
      <c r="V15" s="418"/>
      <c r="W15" s="418"/>
      <c r="X15" s="418"/>
      <c r="Y15" s="418"/>
      <c r="Z15" s="418"/>
      <c r="AA15" s="418"/>
      <c r="AB15" s="418"/>
      <c r="AC15" s="418"/>
      <c r="AD15" s="418"/>
      <c r="AE15" s="331"/>
      <c r="AF15" s="331"/>
      <c r="AG15" s="331"/>
      <c r="AH15" s="331"/>
      <c r="AI15" s="183"/>
    </row>
    <row r="16" spans="1:35" s="147" customFormat="1" x14ac:dyDescent="0.35">
      <c r="A16" s="413"/>
      <c r="B16" s="415"/>
      <c r="C16" s="415"/>
      <c r="D16" s="415"/>
      <c r="E16" s="415"/>
      <c r="F16" s="416"/>
      <c r="G16" s="417"/>
      <c r="H16" s="418"/>
      <c r="I16" s="418"/>
      <c r="J16" s="418"/>
      <c r="K16" s="418"/>
      <c r="L16" s="418"/>
      <c r="M16" s="418"/>
      <c r="N16" s="418"/>
      <c r="O16" s="418"/>
      <c r="P16" s="418"/>
      <c r="Q16" s="418"/>
      <c r="R16" s="418"/>
      <c r="S16" s="418"/>
      <c r="T16" s="418"/>
      <c r="U16" s="418"/>
      <c r="V16" s="418"/>
      <c r="W16" s="418"/>
      <c r="X16" s="418"/>
      <c r="Y16" s="418"/>
      <c r="Z16" s="418"/>
      <c r="AA16" s="418"/>
      <c r="AB16" s="418"/>
      <c r="AC16" s="418"/>
      <c r="AD16" s="418"/>
      <c r="AE16" s="331"/>
      <c r="AF16" s="331"/>
      <c r="AG16" s="331"/>
      <c r="AH16" s="331"/>
      <c r="AI16" s="183"/>
    </row>
    <row r="17" spans="1:35" s="147" customFormat="1" x14ac:dyDescent="0.35">
      <c r="A17" s="413" t="s">
        <v>322</v>
      </c>
      <c r="B17" s="415"/>
      <c r="C17" s="415"/>
      <c r="D17" s="415"/>
      <c r="E17" s="415"/>
      <c r="F17" s="416"/>
      <c r="G17" s="417"/>
      <c r="H17" s="418"/>
      <c r="I17" s="418"/>
      <c r="J17" s="418"/>
      <c r="K17" s="418"/>
      <c r="L17" s="418"/>
      <c r="M17" s="418"/>
      <c r="N17" s="418"/>
      <c r="O17" s="418"/>
      <c r="P17" s="418"/>
      <c r="Q17" s="418"/>
      <c r="R17" s="418"/>
      <c r="S17" s="418"/>
      <c r="T17" s="418"/>
      <c r="U17" s="418"/>
      <c r="V17" s="418"/>
      <c r="W17" s="418"/>
      <c r="X17" s="418"/>
      <c r="Y17" s="418"/>
      <c r="Z17" s="418"/>
      <c r="AA17" s="418"/>
      <c r="AB17" s="418"/>
      <c r="AC17" s="418"/>
      <c r="AD17" s="418"/>
      <c r="AE17" s="331"/>
      <c r="AF17" s="331"/>
      <c r="AG17" s="331"/>
      <c r="AH17" s="331"/>
      <c r="AI17" s="183"/>
    </row>
    <row r="18" spans="1:35" s="147" customFormat="1" x14ac:dyDescent="0.35">
      <c r="A18" s="419" t="s">
        <v>275</v>
      </c>
      <c r="B18" s="316"/>
      <c r="C18" s="316"/>
      <c r="D18" s="316"/>
      <c r="E18" s="316"/>
      <c r="F18" s="420"/>
      <c r="G18" s="421"/>
      <c r="H18" s="317"/>
      <c r="I18" s="317"/>
      <c r="J18" s="317"/>
      <c r="K18" s="317"/>
      <c r="L18" s="317"/>
      <c r="M18" s="317"/>
      <c r="N18" s="317"/>
      <c r="O18" s="317"/>
      <c r="P18" s="317"/>
      <c r="Q18" s="317"/>
      <c r="R18" s="317"/>
      <c r="S18" s="317"/>
      <c r="T18" s="317"/>
      <c r="U18" s="317"/>
      <c r="V18" s="317"/>
      <c r="W18" s="317"/>
      <c r="X18" s="317"/>
      <c r="Y18" s="317"/>
      <c r="Z18" s="317"/>
      <c r="AA18" s="317"/>
      <c r="AB18" s="317"/>
      <c r="AC18" s="317"/>
      <c r="AD18" s="317"/>
      <c r="AE18" s="331"/>
      <c r="AF18" s="331"/>
      <c r="AG18" s="331"/>
      <c r="AH18" s="331"/>
      <c r="AI18" s="183"/>
    </row>
    <row r="19" spans="1:35" s="147" customFormat="1" x14ac:dyDescent="0.35">
      <c r="A19" s="419" t="s">
        <v>276</v>
      </c>
      <c r="B19" s="316"/>
      <c r="C19" s="316"/>
      <c r="D19" s="316"/>
      <c r="E19" s="316"/>
      <c r="F19" s="420"/>
      <c r="G19" s="421"/>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31"/>
      <c r="AF19" s="331"/>
      <c r="AG19" s="331"/>
      <c r="AH19" s="331"/>
      <c r="AI19" s="183"/>
    </row>
    <row r="20" spans="1:35" s="147" customFormat="1" x14ac:dyDescent="0.35">
      <c r="A20" s="419" t="s">
        <v>277</v>
      </c>
      <c r="B20" s="316"/>
      <c r="C20" s="316"/>
      <c r="D20" s="316"/>
      <c r="E20" s="316"/>
      <c r="F20" s="420"/>
      <c r="G20" s="421"/>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31"/>
      <c r="AF20" s="331"/>
      <c r="AG20" s="331"/>
      <c r="AH20" s="331"/>
      <c r="AI20" s="183"/>
    </row>
    <row r="21" spans="1:35" s="147" customFormat="1" x14ac:dyDescent="0.35">
      <c r="A21" s="413" t="s">
        <v>278</v>
      </c>
      <c r="B21" s="415"/>
      <c r="C21" s="415"/>
      <c r="D21" s="415"/>
      <c r="E21" s="415"/>
      <c r="F21" s="416"/>
      <c r="G21" s="417"/>
      <c r="H21" s="418"/>
      <c r="I21" s="418"/>
      <c r="J21" s="418"/>
      <c r="K21" s="418"/>
      <c r="L21" s="418"/>
      <c r="M21" s="418"/>
      <c r="N21" s="418"/>
      <c r="O21" s="418"/>
      <c r="P21" s="418"/>
      <c r="Q21" s="418"/>
      <c r="R21" s="418"/>
      <c r="S21" s="418"/>
      <c r="T21" s="418"/>
      <c r="U21" s="418"/>
      <c r="V21" s="418"/>
      <c r="W21" s="418"/>
      <c r="X21" s="418"/>
      <c r="Y21" s="418"/>
      <c r="Z21" s="418"/>
      <c r="AA21" s="418"/>
      <c r="AB21" s="418"/>
      <c r="AC21" s="418"/>
      <c r="AD21" s="418"/>
      <c r="AE21" s="331"/>
      <c r="AF21" s="331"/>
      <c r="AG21" s="331"/>
      <c r="AH21" s="331"/>
      <c r="AI21" s="183"/>
    </row>
    <row r="22" spans="1:35" s="147" customFormat="1" x14ac:dyDescent="0.35">
      <c r="A22" s="422" t="s">
        <v>279</v>
      </c>
      <c r="B22" s="418">
        <f t="shared" ref="B22:AD22" si="0">B17*B21</f>
        <v>0</v>
      </c>
      <c r="C22" s="418">
        <f t="shared" si="0"/>
        <v>0</v>
      </c>
      <c r="D22" s="418">
        <f t="shared" si="0"/>
        <v>0</v>
      </c>
      <c r="E22" s="418">
        <f t="shared" si="0"/>
        <v>0</v>
      </c>
      <c r="F22" s="416">
        <f t="shared" si="0"/>
        <v>0</v>
      </c>
      <c r="G22" s="417">
        <f t="shared" si="0"/>
        <v>0</v>
      </c>
      <c r="H22" s="418">
        <f t="shared" si="0"/>
        <v>0</v>
      </c>
      <c r="I22" s="418">
        <f t="shared" si="0"/>
        <v>0</v>
      </c>
      <c r="J22" s="418">
        <f t="shared" si="0"/>
        <v>0</v>
      </c>
      <c r="K22" s="418">
        <f t="shared" si="0"/>
        <v>0</v>
      </c>
      <c r="L22" s="418">
        <f t="shared" si="0"/>
        <v>0</v>
      </c>
      <c r="M22" s="418">
        <f t="shared" si="0"/>
        <v>0</v>
      </c>
      <c r="N22" s="418">
        <f t="shared" si="0"/>
        <v>0</v>
      </c>
      <c r="O22" s="418">
        <f t="shared" si="0"/>
        <v>0</v>
      </c>
      <c r="P22" s="418">
        <f t="shared" si="0"/>
        <v>0</v>
      </c>
      <c r="Q22" s="418">
        <f t="shared" si="0"/>
        <v>0</v>
      </c>
      <c r="R22" s="418">
        <f t="shared" si="0"/>
        <v>0</v>
      </c>
      <c r="S22" s="418">
        <f t="shared" si="0"/>
        <v>0</v>
      </c>
      <c r="T22" s="418">
        <f t="shared" si="0"/>
        <v>0</v>
      </c>
      <c r="U22" s="418">
        <f t="shared" si="0"/>
        <v>0</v>
      </c>
      <c r="V22" s="418">
        <f t="shared" si="0"/>
        <v>0</v>
      </c>
      <c r="W22" s="418">
        <f t="shared" si="0"/>
        <v>0</v>
      </c>
      <c r="X22" s="418">
        <f t="shared" si="0"/>
        <v>0</v>
      </c>
      <c r="Y22" s="418">
        <f t="shared" si="0"/>
        <v>0</v>
      </c>
      <c r="Z22" s="418">
        <f t="shared" si="0"/>
        <v>0</v>
      </c>
      <c r="AA22" s="418">
        <f t="shared" si="0"/>
        <v>0</v>
      </c>
      <c r="AB22" s="418">
        <f t="shared" si="0"/>
        <v>0</v>
      </c>
      <c r="AC22" s="418">
        <f t="shared" si="0"/>
        <v>0</v>
      </c>
      <c r="AD22" s="418">
        <f t="shared" si="0"/>
        <v>0</v>
      </c>
      <c r="AE22" s="331"/>
      <c r="AF22" s="331"/>
      <c r="AG22" s="331"/>
      <c r="AH22" s="331"/>
      <c r="AI22" s="183"/>
    </row>
    <row r="23" spans="1:35" s="147" customFormat="1" x14ac:dyDescent="0.35">
      <c r="A23" s="413"/>
      <c r="B23" s="418"/>
      <c r="C23" s="418"/>
      <c r="D23" s="418"/>
      <c r="E23" s="418"/>
      <c r="F23" s="416"/>
      <c r="G23" s="417"/>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331"/>
      <c r="AF23" s="331"/>
      <c r="AG23" s="331"/>
      <c r="AH23" s="331"/>
      <c r="AI23" s="183"/>
    </row>
    <row r="24" spans="1:35" s="147" customFormat="1" x14ac:dyDescent="0.35">
      <c r="A24" s="413" t="s">
        <v>280</v>
      </c>
      <c r="B24" s="418"/>
      <c r="C24" s="418"/>
      <c r="D24" s="418"/>
      <c r="E24" s="418"/>
      <c r="F24" s="416"/>
      <c r="G24" s="417"/>
      <c r="H24" s="418"/>
      <c r="I24" s="418"/>
      <c r="J24" s="418"/>
      <c r="K24" s="418"/>
      <c r="L24" s="418"/>
      <c r="M24" s="418"/>
      <c r="N24" s="418"/>
      <c r="O24" s="418"/>
      <c r="P24" s="418"/>
      <c r="Q24" s="418"/>
      <c r="R24" s="418"/>
      <c r="S24" s="418"/>
      <c r="T24" s="418"/>
      <c r="U24" s="418"/>
      <c r="V24" s="418"/>
      <c r="W24" s="418"/>
      <c r="X24" s="418"/>
      <c r="Y24" s="418"/>
      <c r="Z24" s="418"/>
      <c r="AA24" s="418"/>
      <c r="AB24" s="418"/>
      <c r="AC24" s="418"/>
      <c r="AD24" s="418"/>
      <c r="AE24" s="331"/>
      <c r="AF24" s="331"/>
      <c r="AG24" s="331"/>
      <c r="AH24" s="331"/>
      <c r="AI24" s="183"/>
    </row>
    <row r="25" spans="1:35" s="147" customFormat="1" x14ac:dyDescent="0.35">
      <c r="A25" s="413" t="s">
        <v>281</v>
      </c>
      <c r="B25" s="418"/>
      <c r="C25" s="418"/>
      <c r="D25" s="418"/>
      <c r="E25" s="418"/>
      <c r="F25" s="416"/>
      <c r="G25" s="417"/>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331"/>
      <c r="AF25" s="331"/>
      <c r="AG25" s="331"/>
      <c r="AH25" s="331"/>
      <c r="AI25" s="183"/>
    </row>
    <row r="26" spans="1:35" s="147" customFormat="1" x14ac:dyDescent="0.35">
      <c r="A26" s="413" t="s">
        <v>282</v>
      </c>
      <c r="B26" s="418"/>
      <c r="C26" s="418"/>
      <c r="D26" s="418"/>
      <c r="E26" s="418"/>
      <c r="F26" s="416"/>
      <c r="G26" s="417"/>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331"/>
      <c r="AF26" s="331"/>
      <c r="AG26" s="331"/>
      <c r="AH26" s="331"/>
      <c r="AI26" s="183"/>
    </row>
    <row r="27" spans="1:35" s="147" customFormat="1" x14ac:dyDescent="0.35">
      <c r="A27" s="413" t="s">
        <v>283</v>
      </c>
      <c r="B27" s="418"/>
      <c r="C27" s="418"/>
      <c r="D27" s="418"/>
      <c r="E27" s="418"/>
      <c r="F27" s="416"/>
      <c r="G27" s="417"/>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331"/>
      <c r="AF27" s="331"/>
      <c r="AG27" s="331"/>
      <c r="AH27" s="331"/>
      <c r="AI27" s="183"/>
    </row>
    <row r="28" spans="1:35" s="147" customFormat="1" x14ac:dyDescent="0.35">
      <c r="A28" s="413" t="s">
        <v>284</v>
      </c>
      <c r="B28" s="418"/>
      <c r="C28" s="418"/>
      <c r="D28" s="418"/>
      <c r="E28" s="418"/>
      <c r="F28" s="416"/>
      <c r="G28" s="417"/>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331"/>
      <c r="AF28" s="331"/>
      <c r="AG28" s="331"/>
      <c r="AH28" s="331"/>
      <c r="AI28" s="183"/>
    </row>
    <row r="29" spans="1:35" s="147" customFormat="1" x14ac:dyDescent="0.35">
      <c r="A29" s="413" t="s">
        <v>285</v>
      </c>
      <c r="B29" s="418"/>
      <c r="C29" s="418"/>
      <c r="D29" s="418"/>
      <c r="E29" s="418"/>
      <c r="F29" s="416"/>
      <c r="G29" s="417"/>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331"/>
      <c r="AF29" s="331"/>
      <c r="AG29" s="331"/>
      <c r="AH29" s="331"/>
      <c r="AI29" s="183"/>
    </row>
    <row r="30" spans="1:35" s="147" customFormat="1" x14ac:dyDescent="0.35">
      <c r="A30" s="413" t="s">
        <v>807</v>
      </c>
      <c r="B30" s="418"/>
      <c r="C30" s="418"/>
      <c r="D30" s="418"/>
      <c r="E30" s="418"/>
      <c r="F30" s="416"/>
      <c r="G30" s="417"/>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331"/>
      <c r="AF30" s="331"/>
      <c r="AG30" s="331"/>
      <c r="AH30" s="331"/>
      <c r="AI30" s="183"/>
    </row>
    <row r="31" spans="1:35" s="147" customFormat="1" ht="16.5" customHeight="1" x14ac:dyDescent="0.35">
      <c r="A31" s="413" t="s">
        <v>808</v>
      </c>
      <c r="B31" s="418"/>
      <c r="C31" s="418"/>
      <c r="D31" s="418"/>
      <c r="E31" s="418"/>
      <c r="F31" s="416"/>
      <c r="G31" s="417"/>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331"/>
      <c r="AF31" s="331"/>
      <c r="AG31" s="331"/>
      <c r="AH31" s="331"/>
      <c r="AI31" s="183"/>
    </row>
    <row r="32" spans="1:35" s="147" customFormat="1" ht="40.5" customHeight="1" x14ac:dyDescent="0.35">
      <c r="A32" s="423" t="s">
        <v>323</v>
      </c>
      <c r="B32" s="317"/>
      <c r="C32" s="317"/>
      <c r="D32" s="317"/>
      <c r="E32" s="317"/>
      <c r="F32" s="420"/>
      <c r="G32" s="421"/>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31"/>
      <c r="AF32" s="331"/>
      <c r="AG32" s="331"/>
      <c r="AH32" s="331"/>
      <c r="AI32" s="183"/>
    </row>
    <row r="33" spans="1:35" s="147" customFormat="1" ht="26.5" x14ac:dyDescent="0.35">
      <c r="A33" s="424" t="s">
        <v>324</v>
      </c>
      <c r="B33" s="317"/>
      <c r="C33" s="317"/>
      <c r="D33" s="317"/>
      <c r="E33" s="317"/>
      <c r="F33" s="420"/>
      <c r="G33" s="421"/>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31"/>
      <c r="AF33" s="331"/>
      <c r="AG33" s="331"/>
      <c r="AH33" s="331"/>
      <c r="AI33" s="183"/>
    </row>
    <row r="34" spans="1:35" s="147" customFormat="1" x14ac:dyDescent="0.35">
      <c r="A34" s="422" t="s">
        <v>289</v>
      </c>
      <c r="B34" s="418">
        <f t="shared" ref="B34:AD34" si="1">B24*B25</f>
        <v>0</v>
      </c>
      <c r="C34" s="418">
        <f t="shared" si="1"/>
        <v>0</v>
      </c>
      <c r="D34" s="418">
        <f t="shared" si="1"/>
        <v>0</v>
      </c>
      <c r="E34" s="418">
        <f t="shared" si="1"/>
        <v>0</v>
      </c>
      <c r="F34" s="416">
        <f t="shared" si="1"/>
        <v>0</v>
      </c>
      <c r="G34" s="417">
        <f t="shared" si="1"/>
        <v>0</v>
      </c>
      <c r="H34" s="418">
        <f t="shared" si="1"/>
        <v>0</v>
      </c>
      <c r="I34" s="418">
        <f t="shared" si="1"/>
        <v>0</v>
      </c>
      <c r="J34" s="418">
        <f t="shared" si="1"/>
        <v>0</v>
      </c>
      <c r="K34" s="418">
        <f t="shared" si="1"/>
        <v>0</v>
      </c>
      <c r="L34" s="418">
        <f t="shared" si="1"/>
        <v>0</v>
      </c>
      <c r="M34" s="418">
        <f t="shared" si="1"/>
        <v>0</v>
      </c>
      <c r="N34" s="418">
        <f t="shared" si="1"/>
        <v>0</v>
      </c>
      <c r="O34" s="418">
        <f t="shared" si="1"/>
        <v>0</v>
      </c>
      <c r="P34" s="418">
        <f t="shared" si="1"/>
        <v>0</v>
      </c>
      <c r="Q34" s="418">
        <f t="shared" si="1"/>
        <v>0</v>
      </c>
      <c r="R34" s="418">
        <f t="shared" si="1"/>
        <v>0</v>
      </c>
      <c r="S34" s="418">
        <f t="shared" si="1"/>
        <v>0</v>
      </c>
      <c r="T34" s="418">
        <f t="shared" si="1"/>
        <v>0</v>
      </c>
      <c r="U34" s="418">
        <f t="shared" si="1"/>
        <v>0</v>
      </c>
      <c r="V34" s="418">
        <f t="shared" si="1"/>
        <v>0</v>
      </c>
      <c r="W34" s="418">
        <f t="shared" si="1"/>
        <v>0</v>
      </c>
      <c r="X34" s="418">
        <f t="shared" si="1"/>
        <v>0</v>
      </c>
      <c r="Y34" s="418">
        <f t="shared" si="1"/>
        <v>0</v>
      </c>
      <c r="Z34" s="418">
        <f t="shared" si="1"/>
        <v>0</v>
      </c>
      <c r="AA34" s="418">
        <f t="shared" si="1"/>
        <v>0</v>
      </c>
      <c r="AB34" s="418">
        <f t="shared" si="1"/>
        <v>0</v>
      </c>
      <c r="AC34" s="418">
        <f t="shared" si="1"/>
        <v>0</v>
      </c>
      <c r="AD34" s="418">
        <f t="shared" si="1"/>
        <v>0</v>
      </c>
      <c r="AE34" s="331"/>
      <c r="AF34" s="331"/>
      <c r="AG34" s="331"/>
      <c r="AH34" s="331"/>
      <c r="AI34" s="183"/>
    </row>
    <row r="35" spans="1:35" s="147" customFormat="1" x14ac:dyDescent="0.35">
      <c r="A35" s="413"/>
      <c r="B35" s="418"/>
      <c r="C35" s="418"/>
      <c r="D35" s="418"/>
      <c r="E35" s="418"/>
      <c r="F35" s="416"/>
      <c r="G35" s="417"/>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331"/>
      <c r="AF35" s="331"/>
      <c r="AG35" s="331"/>
      <c r="AH35" s="331"/>
      <c r="AI35" s="183"/>
    </row>
    <row r="36" spans="1:35" s="147" customFormat="1" x14ac:dyDescent="0.35">
      <c r="A36" s="423" t="s">
        <v>290</v>
      </c>
      <c r="B36" s="317"/>
      <c r="C36" s="317"/>
      <c r="D36" s="317"/>
      <c r="E36" s="317"/>
      <c r="F36" s="420"/>
      <c r="G36" s="421"/>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31"/>
      <c r="AF36" s="331"/>
      <c r="AG36" s="331"/>
      <c r="AH36" s="331"/>
      <c r="AI36" s="183"/>
    </row>
    <row r="37" spans="1:35" s="147" customFormat="1" x14ac:dyDescent="0.35">
      <c r="A37" s="413"/>
      <c r="B37" s="418"/>
      <c r="C37" s="418"/>
      <c r="D37" s="418"/>
      <c r="E37" s="418"/>
      <c r="F37" s="416"/>
      <c r="G37" s="417"/>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331"/>
      <c r="AF37" s="331"/>
      <c r="AG37" s="331"/>
      <c r="AH37" s="331"/>
      <c r="AI37" s="183"/>
    </row>
    <row r="38" spans="1:35" s="147" customFormat="1" x14ac:dyDescent="0.35">
      <c r="A38" s="423" t="s">
        <v>291</v>
      </c>
      <c r="B38" s="317"/>
      <c r="C38" s="317"/>
      <c r="D38" s="317"/>
      <c r="E38" s="317"/>
      <c r="F38" s="420"/>
      <c r="G38" s="421"/>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31"/>
      <c r="AF38" s="331"/>
      <c r="AG38" s="331"/>
      <c r="AH38" s="331"/>
      <c r="AI38" s="183"/>
    </row>
    <row r="39" spans="1:35" s="147" customFormat="1" x14ac:dyDescent="0.35">
      <c r="A39" s="413"/>
      <c r="B39" s="418"/>
      <c r="C39" s="418"/>
      <c r="D39" s="418"/>
      <c r="E39" s="418"/>
      <c r="F39" s="416"/>
      <c r="G39" s="417"/>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331"/>
      <c r="AF39" s="331"/>
      <c r="AG39" s="331"/>
      <c r="AH39" s="331"/>
      <c r="AI39" s="183"/>
    </row>
    <row r="40" spans="1:35" s="147" customFormat="1" ht="15" thickBot="1" x14ac:dyDescent="0.4">
      <c r="A40" s="425" t="s">
        <v>292</v>
      </c>
      <c r="B40" s="426"/>
      <c r="C40" s="426"/>
      <c r="D40" s="426"/>
      <c r="E40" s="426"/>
      <c r="F40" s="427"/>
      <c r="G40" s="428"/>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331"/>
      <c r="AF40" s="331"/>
      <c r="AG40" s="331"/>
      <c r="AH40" s="331"/>
      <c r="AI40" s="183"/>
    </row>
    <row r="41" spans="1:35" s="147" customFormat="1" ht="15" thickBot="1" x14ac:dyDescent="0.4">
      <c r="A41" s="429" t="s">
        <v>293</v>
      </c>
      <c r="B41" s="430">
        <f t="shared" ref="B41:D41" si="2">B22+B34+B36+B38+B40</f>
        <v>0</v>
      </c>
      <c r="C41" s="430">
        <f t="shared" si="2"/>
        <v>0</v>
      </c>
      <c r="D41" s="430">
        <f t="shared" si="2"/>
        <v>0</v>
      </c>
      <c r="E41" s="430">
        <f>E22+E34+E36+E38+E40</f>
        <v>0</v>
      </c>
      <c r="F41" s="431">
        <f t="shared" ref="F41:Z41" si="3">F22+F34+F36+F38+F40</f>
        <v>0</v>
      </c>
      <c r="G41" s="432">
        <f t="shared" si="3"/>
        <v>0</v>
      </c>
      <c r="H41" s="430">
        <f t="shared" si="3"/>
        <v>0</v>
      </c>
      <c r="I41" s="430">
        <f t="shared" si="3"/>
        <v>0</v>
      </c>
      <c r="J41" s="430">
        <f t="shared" si="3"/>
        <v>0</v>
      </c>
      <c r="K41" s="430">
        <f t="shared" si="3"/>
        <v>0</v>
      </c>
      <c r="L41" s="430">
        <f t="shared" si="3"/>
        <v>0</v>
      </c>
      <c r="M41" s="430">
        <f t="shared" si="3"/>
        <v>0</v>
      </c>
      <c r="N41" s="430">
        <f t="shared" si="3"/>
        <v>0</v>
      </c>
      <c r="O41" s="430">
        <f t="shared" si="3"/>
        <v>0</v>
      </c>
      <c r="P41" s="430">
        <f t="shared" si="3"/>
        <v>0</v>
      </c>
      <c r="Q41" s="430">
        <f t="shared" si="3"/>
        <v>0</v>
      </c>
      <c r="R41" s="430">
        <f>R22+R34+R36+R38+R40</f>
        <v>0</v>
      </c>
      <c r="S41" s="430">
        <f t="shared" si="3"/>
        <v>0</v>
      </c>
      <c r="T41" s="430">
        <f t="shared" si="3"/>
        <v>0</v>
      </c>
      <c r="U41" s="430">
        <f t="shared" si="3"/>
        <v>0</v>
      </c>
      <c r="V41" s="430">
        <f t="shared" si="3"/>
        <v>0</v>
      </c>
      <c r="W41" s="430">
        <f t="shared" si="3"/>
        <v>0</v>
      </c>
      <c r="X41" s="430">
        <f t="shared" si="3"/>
        <v>0</v>
      </c>
      <c r="Y41" s="430">
        <f t="shared" si="3"/>
        <v>0</v>
      </c>
      <c r="Z41" s="430">
        <f t="shared" si="3"/>
        <v>0</v>
      </c>
      <c r="AA41" s="430">
        <f>AA22+AA34+AA36+AA38+AA40</f>
        <v>0</v>
      </c>
      <c r="AB41" s="430">
        <f t="shared" ref="AB41:AD41" si="4">AB22+AB34+AB36+AB38+AB40</f>
        <v>0</v>
      </c>
      <c r="AC41" s="430">
        <f t="shared" si="4"/>
        <v>0</v>
      </c>
      <c r="AD41" s="430">
        <f t="shared" si="4"/>
        <v>0</v>
      </c>
      <c r="AE41" s="331"/>
      <c r="AF41" s="331"/>
      <c r="AG41" s="331"/>
      <c r="AH41" s="331"/>
      <c r="AI41" s="183"/>
    </row>
    <row r="42" spans="1:35" s="435" customFormat="1" ht="13.5" thickBot="1" x14ac:dyDescent="0.35">
      <c r="A42" s="657" t="s">
        <v>325</v>
      </c>
      <c r="B42" s="658" t="e">
        <f t="shared" ref="B42:Z42" si="5">(B34+B22)/B17</f>
        <v>#DIV/0!</v>
      </c>
      <c r="C42" s="658" t="e">
        <f t="shared" si="5"/>
        <v>#DIV/0!</v>
      </c>
      <c r="D42" s="658" t="e">
        <f t="shared" si="5"/>
        <v>#DIV/0!</v>
      </c>
      <c r="E42" s="658" t="e">
        <f t="shared" si="5"/>
        <v>#DIV/0!</v>
      </c>
      <c r="F42" s="659" t="e">
        <f t="shared" si="5"/>
        <v>#DIV/0!</v>
      </c>
      <c r="G42" s="660" t="e">
        <f t="shared" si="5"/>
        <v>#DIV/0!</v>
      </c>
      <c r="H42" s="658" t="e">
        <f t="shared" si="5"/>
        <v>#DIV/0!</v>
      </c>
      <c r="I42" s="658" t="e">
        <f t="shared" si="5"/>
        <v>#DIV/0!</v>
      </c>
      <c r="J42" s="658" t="e">
        <f>(J34+J22)/J17</f>
        <v>#DIV/0!</v>
      </c>
      <c r="K42" s="658" t="e">
        <f t="shared" si="5"/>
        <v>#DIV/0!</v>
      </c>
      <c r="L42" s="658" t="e">
        <f t="shared" si="5"/>
        <v>#DIV/0!</v>
      </c>
      <c r="M42" s="658" t="e">
        <f t="shared" si="5"/>
        <v>#DIV/0!</v>
      </c>
      <c r="N42" s="658" t="e">
        <f t="shared" si="5"/>
        <v>#DIV/0!</v>
      </c>
      <c r="O42" s="658" t="e">
        <f t="shared" si="5"/>
        <v>#DIV/0!</v>
      </c>
      <c r="P42" s="658" t="e">
        <f t="shared" si="5"/>
        <v>#DIV/0!</v>
      </c>
      <c r="Q42" s="658" t="e">
        <f t="shared" si="5"/>
        <v>#DIV/0!</v>
      </c>
      <c r="R42" s="658" t="e">
        <f t="shared" si="5"/>
        <v>#DIV/0!</v>
      </c>
      <c r="S42" s="658" t="e">
        <f t="shared" si="5"/>
        <v>#DIV/0!</v>
      </c>
      <c r="T42" s="658" t="e">
        <f t="shared" si="5"/>
        <v>#DIV/0!</v>
      </c>
      <c r="U42" s="658" t="e">
        <f t="shared" si="5"/>
        <v>#DIV/0!</v>
      </c>
      <c r="V42" s="658" t="e">
        <f t="shared" si="5"/>
        <v>#DIV/0!</v>
      </c>
      <c r="W42" s="658" t="e">
        <f t="shared" si="5"/>
        <v>#DIV/0!</v>
      </c>
      <c r="X42" s="658" t="e">
        <f t="shared" si="5"/>
        <v>#DIV/0!</v>
      </c>
      <c r="Y42" s="658" t="e">
        <f t="shared" si="5"/>
        <v>#DIV/0!</v>
      </c>
      <c r="Z42" s="658" t="e">
        <f t="shared" si="5"/>
        <v>#DIV/0!</v>
      </c>
      <c r="AA42" s="658" t="e">
        <f>(AA34+AA22)/AA17</f>
        <v>#DIV/0!</v>
      </c>
      <c r="AB42" s="658" t="e">
        <f t="shared" ref="AB42:AC42" si="6">(AB34+AB22)/AB17</f>
        <v>#DIV/0!</v>
      </c>
      <c r="AC42" s="658" t="e">
        <f t="shared" si="6"/>
        <v>#DIV/0!</v>
      </c>
      <c r="AD42" s="658" t="e">
        <f>(AD34+AD22)/AD17</f>
        <v>#DIV/0!</v>
      </c>
      <c r="AE42" s="433"/>
      <c r="AF42" s="433"/>
      <c r="AG42" s="433"/>
      <c r="AH42" s="433"/>
      <c r="AI42" s="434"/>
    </row>
    <row r="43" spans="1:35" s="147" customFormat="1" x14ac:dyDescent="0.35">
      <c r="A43" s="436" t="s">
        <v>294</v>
      </c>
      <c r="B43" s="412"/>
      <c r="C43" s="412"/>
      <c r="D43" s="412"/>
      <c r="E43" s="412"/>
      <c r="F43" s="410"/>
      <c r="G43" s="411"/>
      <c r="H43" s="412"/>
      <c r="I43" s="412"/>
      <c r="J43" s="412"/>
      <c r="K43" s="412"/>
      <c r="L43" s="412"/>
      <c r="M43" s="412"/>
      <c r="N43" s="412"/>
      <c r="O43" s="412"/>
      <c r="P43" s="412"/>
      <c r="Q43" s="412"/>
      <c r="R43" s="412"/>
      <c r="S43" s="412"/>
      <c r="T43" s="412"/>
      <c r="U43" s="412"/>
      <c r="V43" s="412"/>
      <c r="W43" s="412"/>
      <c r="X43" s="412"/>
      <c r="Y43" s="412"/>
      <c r="Z43" s="412"/>
      <c r="AA43" s="412"/>
      <c r="AB43" s="412"/>
      <c r="AC43" s="412"/>
      <c r="AD43" s="412"/>
      <c r="AE43" s="331"/>
      <c r="AF43" s="331"/>
      <c r="AG43" s="331"/>
      <c r="AH43" s="331"/>
      <c r="AI43" s="183"/>
    </row>
    <row r="44" spans="1:35" s="147" customFormat="1" x14ac:dyDescent="0.35">
      <c r="A44" s="437" t="s">
        <v>295</v>
      </c>
      <c r="B44" s="418"/>
      <c r="C44" s="418"/>
      <c r="D44" s="418"/>
      <c r="E44" s="418"/>
      <c r="F44" s="416"/>
      <c r="G44" s="417"/>
      <c r="H44" s="418"/>
      <c r="I44" s="418"/>
      <c r="J44" s="418"/>
      <c r="K44" s="418"/>
      <c r="L44" s="418"/>
      <c r="M44" s="418"/>
      <c r="N44" s="418"/>
      <c r="O44" s="418"/>
      <c r="P44" s="418"/>
      <c r="Q44" s="418"/>
      <c r="R44" s="418"/>
      <c r="S44" s="418"/>
      <c r="T44" s="418"/>
      <c r="U44" s="418"/>
      <c r="V44" s="418"/>
      <c r="W44" s="418"/>
      <c r="X44" s="418"/>
      <c r="Y44" s="418"/>
      <c r="Z44" s="418"/>
      <c r="AA44" s="418"/>
      <c r="AB44" s="418"/>
      <c r="AC44" s="418"/>
      <c r="AD44" s="418"/>
      <c r="AE44" s="331"/>
      <c r="AF44" s="331"/>
      <c r="AG44" s="331"/>
      <c r="AH44" s="331"/>
      <c r="AI44" s="183"/>
    </row>
    <row r="45" spans="1:35" s="147" customFormat="1" x14ac:dyDescent="0.35">
      <c r="A45" s="413" t="s">
        <v>296</v>
      </c>
      <c r="B45" s="418"/>
      <c r="C45" s="418"/>
      <c r="D45" s="418"/>
      <c r="E45" s="418"/>
      <c r="F45" s="416"/>
      <c r="G45" s="417"/>
      <c r="H45" s="418"/>
      <c r="I45" s="418"/>
      <c r="J45" s="418"/>
      <c r="K45" s="418"/>
      <c r="L45" s="418"/>
      <c r="M45" s="418"/>
      <c r="N45" s="418"/>
      <c r="O45" s="418"/>
      <c r="P45" s="418"/>
      <c r="Q45" s="418"/>
      <c r="R45" s="418"/>
      <c r="S45" s="418"/>
      <c r="T45" s="418"/>
      <c r="U45" s="418"/>
      <c r="V45" s="418"/>
      <c r="W45" s="418"/>
      <c r="X45" s="418"/>
      <c r="Y45" s="418"/>
      <c r="Z45" s="418"/>
      <c r="AA45" s="418"/>
      <c r="AB45" s="418"/>
      <c r="AC45" s="418"/>
      <c r="AD45" s="418"/>
      <c r="AE45" s="331"/>
      <c r="AF45" s="331"/>
      <c r="AG45" s="331"/>
      <c r="AH45" s="331"/>
      <c r="AI45" s="183"/>
    </row>
    <row r="46" spans="1:35" s="147" customFormat="1" x14ac:dyDescent="0.35">
      <c r="A46" s="413" t="s">
        <v>297</v>
      </c>
      <c r="B46" s="418"/>
      <c r="C46" s="418"/>
      <c r="D46" s="418"/>
      <c r="E46" s="418"/>
      <c r="F46" s="416"/>
      <c r="G46" s="417"/>
      <c r="H46" s="418"/>
      <c r="I46" s="418"/>
      <c r="J46" s="418"/>
      <c r="K46" s="418"/>
      <c r="L46" s="418"/>
      <c r="M46" s="418"/>
      <c r="N46" s="418"/>
      <c r="O46" s="418"/>
      <c r="P46" s="418"/>
      <c r="Q46" s="418"/>
      <c r="R46" s="418"/>
      <c r="S46" s="418"/>
      <c r="T46" s="418"/>
      <c r="U46" s="418"/>
      <c r="V46" s="418"/>
      <c r="W46" s="418"/>
      <c r="X46" s="418"/>
      <c r="Y46" s="418"/>
      <c r="Z46" s="418"/>
      <c r="AA46" s="418"/>
      <c r="AB46" s="418"/>
      <c r="AC46" s="418"/>
      <c r="AD46" s="418"/>
      <c r="AE46" s="331"/>
      <c r="AF46" s="331"/>
      <c r="AG46" s="331"/>
      <c r="AH46" s="331"/>
      <c r="AI46" s="183"/>
    </row>
    <row r="47" spans="1:35" s="147" customFormat="1" x14ac:dyDescent="0.35">
      <c r="A47" s="413" t="s">
        <v>298</v>
      </c>
      <c r="B47" s="418"/>
      <c r="C47" s="418"/>
      <c r="D47" s="418"/>
      <c r="E47" s="418"/>
      <c r="F47" s="416"/>
      <c r="G47" s="417"/>
      <c r="H47" s="418"/>
      <c r="I47" s="418"/>
      <c r="J47" s="418"/>
      <c r="K47" s="418"/>
      <c r="L47" s="418"/>
      <c r="M47" s="418"/>
      <c r="N47" s="418"/>
      <c r="O47" s="418"/>
      <c r="P47" s="418"/>
      <c r="Q47" s="418"/>
      <c r="R47" s="418"/>
      <c r="S47" s="418"/>
      <c r="T47" s="418"/>
      <c r="U47" s="418"/>
      <c r="V47" s="418"/>
      <c r="W47" s="418"/>
      <c r="X47" s="418"/>
      <c r="Y47" s="418"/>
      <c r="Z47" s="418"/>
      <c r="AA47" s="418"/>
      <c r="AB47" s="418"/>
      <c r="AC47" s="418"/>
      <c r="AD47" s="418"/>
      <c r="AE47" s="331"/>
      <c r="AF47" s="331"/>
      <c r="AG47" s="331"/>
      <c r="AH47" s="331"/>
      <c r="AI47" s="183"/>
    </row>
    <row r="48" spans="1:35" s="147" customFormat="1" ht="39.75" customHeight="1" x14ac:dyDescent="0.35">
      <c r="A48" s="661" t="s">
        <v>809</v>
      </c>
      <c r="B48" s="418"/>
      <c r="C48" s="418"/>
      <c r="D48" s="418"/>
      <c r="E48" s="418"/>
      <c r="F48" s="416"/>
      <c r="G48" s="417"/>
      <c r="H48" s="418"/>
      <c r="I48" s="418"/>
      <c r="J48" s="418"/>
      <c r="K48" s="418"/>
      <c r="L48" s="418"/>
      <c r="M48" s="418"/>
      <c r="N48" s="418"/>
      <c r="O48" s="418"/>
      <c r="P48" s="418"/>
      <c r="Q48" s="418"/>
      <c r="R48" s="418"/>
      <c r="S48" s="418"/>
      <c r="T48" s="418"/>
      <c r="U48" s="418"/>
      <c r="V48" s="418"/>
      <c r="W48" s="418"/>
      <c r="X48" s="418"/>
      <c r="Y48" s="418"/>
      <c r="Z48" s="418"/>
      <c r="AA48" s="418"/>
      <c r="AB48" s="418"/>
      <c r="AC48" s="418"/>
      <c r="AD48" s="418"/>
      <c r="AE48" s="331"/>
      <c r="AF48" s="331"/>
      <c r="AG48" s="331"/>
      <c r="AH48" s="331"/>
      <c r="AI48" s="183"/>
    </row>
    <row r="49" spans="1:35" s="147" customFormat="1" x14ac:dyDescent="0.35">
      <c r="A49" s="438" t="s">
        <v>299</v>
      </c>
      <c r="B49" s="418"/>
      <c r="C49" s="418"/>
      <c r="D49" s="418"/>
      <c r="E49" s="418"/>
      <c r="F49" s="416"/>
      <c r="G49" s="417"/>
      <c r="H49" s="418"/>
      <c r="I49" s="418"/>
      <c r="J49" s="418"/>
      <c r="K49" s="418"/>
      <c r="L49" s="418"/>
      <c r="M49" s="418"/>
      <c r="N49" s="418"/>
      <c r="O49" s="418"/>
      <c r="P49" s="418"/>
      <c r="Q49" s="418"/>
      <c r="R49" s="418"/>
      <c r="S49" s="418"/>
      <c r="T49" s="418"/>
      <c r="U49" s="418"/>
      <c r="V49" s="418"/>
      <c r="W49" s="418"/>
      <c r="X49" s="418"/>
      <c r="Y49" s="418"/>
      <c r="Z49" s="418"/>
      <c r="AA49" s="418"/>
      <c r="AB49" s="418"/>
      <c r="AC49" s="418"/>
      <c r="AD49" s="418"/>
      <c r="AE49" s="331"/>
      <c r="AF49" s="331"/>
      <c r="AG49" s="331"/>
      <c r="AH49" s="331"/>
      <c r="AI49" s="183"/>
    </row>
    <row r="50" spans="1:35" s="147" customFormat="1" x14ac:dyDescent="0.35">
      <c r="A50" s="438"/>
      <c r="B50" s="418"/>
      <c r="C50" s="418"/>
      <c r="D50" s="418"/>
      <c r="E50" s="418"/>
      <c r="F50" s="416"/>
      <c r="G50" s="417"/>
      <c r="H50" s="418"/>
      <c r="I50" s="418"/>
      <c r="J50" s="418"/>
      <c r="K50" s="418"/>
      <c r="L50" s="418"/>
      <c r="M50" s="418"/>
      <c r="N50" s="418"/>
      <c r="O50" s="418"/>
      <c r="P50" s="418"/>
      <c r="Q50" s="418"/>
      <c r="R50" s="418"/>
      <c r="S50" s="418"/>
      <c r="T50" s="418"/>
      <c r="U50" s="418"/>
      <c r="V50" s="418"/>
      <c r="W50" s="418"/>
      <c r="X50" s="418"/>
      <c r="Y50" s="418"/>
      <c r="Z50" s="418"/>
      <c r="AA50" s="418"/>
      <c r="AB50" s="418"/>
      <c r="AC50" s="418"/>
      <c r="AD50" s="418"/>
      <c r="AE50" s="331"/>
      <c r="AF50" s="331"/>
      <c r="AG50" s="331"/>
      <c r="AH50" s="331"/>
      <c r="AI50" s="183"/>
    </row>
    <row r="51" spans="1:35" s="147" customFormat="1" x14ac:dyDescent="0.35">
      <c r="A51" s="437" t="s">
        <v>300</v>
      </c>
      <c r="B51" s="439">
        <f>SUM(B45:B50)</f>
        <v>0</v>
      </c>
      <c r="C51" s="439">
        <f t="shared" ref="C51:D51" si="7">SUM(C45:C50)</f>
        <v>0</v>
      </c>
      <c r="D51" s="439">
        <f t="shared" si="7"/>
        <v>0</v>
      </c>
      <c r="E51" s="439">
        <f>SUM(E45:E50)</f>
        <v>0</v>
      </c>
      <c r="F51" s="440">
        <f t="shared" ref="F51:AD51" si="8">SUM(F45:F50)</f>
        <v>0</v>
      </c>
      <c r="G51" s="441">
        <f t="shared" si="8"/>
        <v>0</v>
      </c>
      <c r="H51" s="439">
        <f t="shared" si="8"/>
        <v>0</v>
      </c>
      <c r="I51" s="439">
        <f t="shared" si="8"/>
        <v>0</v>
      </c>
      <c r="J51" s="439">
        <f t="shared" si="8"/>
        <v>0</v>
      </c>
      <c r="K51" s="439">
        <f t="shared" si="8"/>
        <v>0</v>
      </c>
      <c r="L51" s="439">
        <f t="shared" si="8"/>
        <v>0</v>
      </c>
      <c r="M51" s="439">
        <f t="shared" si="8"/>
        <v>0</v>
      </c>
      <c r="N51" s="439">
        <f t="shared" si="8"/>
        <v>0</v>
      </c>
      <c r="O51" s="439">
        <f t="shared" si="8"/>
        <v>0</v>
      </c>
      <c r="P51" s="439">
        <f t="shared" si="8"/>
        <v>0</v>
      </c>
      <c r="Q51" s="439">
        <f t="shared" si="8"/>
        <v>0</v>
      </c>
      <c r="R51" s="439">
        <f t="shared" si="8"/>
        <v>0</v>
      </c>
      <c r="S51" s="439">
        <f t="shared" si="8"/>
        <v>0</v>
      </c>
      <c r="T51" s="439">
        <f t="shared" si="8"/>
        <v>0</v>
      </c>
      <c r="U51" s="439">
        <f t="shared" si="8"/>
        <v>0</v>
      </c>
      <c r="V51" s="439">
        <f t="shared" si="8"/>
        <v>0</v>
      </c>
      <c r="W51" s="439">
        <f t="shared" si="8"/>
        <v>0</v>
      </c>
      <c r="X51" s="439">
        <f t="shared" si="8"/>
        <v>0</v>
      </c>
      <c r="Y51" s="439">
        <f t="shared" si="8"/>
        <v>0</v>
      </c>
      <c r="Z51" s="439">
        <f t="shared" si="8"/>
        <v>0</v>
      </c>
      <c r="AA51" s="439">
        <f t="shared" si="8"/>
        <v>0</v>
      </c>
      <c r="AB51" s="439">
        <f t="shared" si="8"/>
        <v>0</v>
      </c>
      <c r="AC51" s="439">
        <f t="shared" si="8"/>
        <v>0</v>
      </c>
      <c r="AD51" s="439">
        <f t="shared" si="8"/>
        <v>0</v>
      </c>
      <c r="AE51" s="331"/>
      <c r="AF51" s="331"/>
      <c r="AG51" s="331"/>
      <c r="AH51" s="331"/>
      <c r="AI51" s="183"/>
    </row>
    <row r="52" spans="1:35" s="147" customFormat="1" x14ac:dyDescent="0.35">
      <c r="A52" s="413" t="s">
        <v>301</v>
      </c>
      <c r="B52" s="418"/>
      <c r="C52" s="418"/>
      <c r="D52" s="418"/>
      <c r="E52" s="418"/>
      <c r="F52" s="416"/>
      <c r="G52" s="417"/>
      <c r="H52" s="418"/>
      <c r="I52" s="418"/>
      <c r="J52" s="418"/>
      <c r="K52" s="418"/>
      <c r="L52" s="418"/>
      <c r="M52" s="418"/>
      <c r="N52" s="418"/>
      <c r="O52" s="418"/>
      <c r="P52" s="418"/>
      <c r="Q52" s="418"/>
      <c r="R52" s="418"/>
      <c r="S52" s="418"/>
      <c r="T52" s="418"/>
      <c r="U52" s="418"/>
      <c r="V52" s="418"/>
      <c r="W52" s="418"/>
      <c r="X52" s="418"/>
      <c r="Y52" s="418"/>
      <c r="Z52" s="418"/>
      <c r="AA52" s="418"/>
      <c r="AB52" s="418"/>
      <c r="AC52" s="418"/>
      <c r="AD52" s="418"/>
      <c r="AE52" s="331"/>
      <c r="AF52" s="331"/>
      <c r="AG52" s="331"/>
      <c r="AH52" s="331"/>
      <c r="AI52" s="183"/>
    </row>
    <row r="53" spans="1:35" s="147" customFormat="1" x14ac:dyDescent="0.35">
      <c r="A53" s="438" t="s">
        <v>299</v>
      </c>
      <c r="B53" s="418"/>
      <c r="C53" s="418"/>
      <c r="D53" s="418"/>
      <c r="E53" s="418"/>
      <c r="F53" s="416"/>
      <c r="G53" s="417"/>
      <c r="H53" s="418"/>
      <c r="I53" s="418"/>
      <c r="J53" s="418"/>
      <c r="K53" s="418"/>
      <c r="L53" s="418"/>
      <c r="M53" s="418"/>
      <c r="N53" s="418"/>
      <c r="O53" s="418"/>
      <c r="P53" s="418"/>
      <c r="Q53" s="418"/>
      <c r="R53" s="418"/>
      <c r="S53" s="418"/>
      <c r="T53" s="418"/>
      <c r="U53" s="418"/>
      <c r="V53" s="418"/>
      <c r="W53" s="418"/>
      <c r="X53" s="418"/>
      <c r="Y53" s="418"/>
      <c r="Z53" s="418"/>
      <c r="AA53" s="418"/>
      <c r="AB53" s="418"/>
      <c r="AC53" s="418"/>
      <c r="AD53" s="418"/>
      <c r="AE53" s="331"/>
      <c r="AF53" s="331"/>
      <c r="AG53" s="331"/>
      <c r="AH53" s="331"/>
      <c r="AI53" s="183"/>
    </row>
    <row r="54" spans="1:35" s="147" customFormat="1" x14ac:dyDescent="0.35">
      <c r="A54" s="438"/>
      <c r="B54" s="418"/>
      <c r="C54" s="418"/>
      <c r="D54" s="418"/>
      <c r="E54" s="418"/>
      <c r="F54" s="416"/>
      <c r="G54" s="417"/>
      <c r="H54" s="418"/>
      <c r="I54" s="418"/>
      <c r="J54" s="418"/>
      <c r="K54" s="418"/>
      <c r="L54" s="418"/>
      <c r="M54" s="418"/>
      <c r="N54" s="418"/>
      <c r="O54" s="418"/>
      <c r="P54" s="418"/>
      <c r="Q54" s="418"/>
      <c r="R54" s="418"/>
      <c r="S54" s="418"/>
      <c r="T54" s="418"/>
      <c r="U54" s="418"/>
      <c r="V54" s="418"/>
      <c r="W54" s="418"/>
      <c r="X54" s="418"/>
      <c r="Y54" s="418"/>
      <c r="Z54" s="418"/>
      <c r="AA54" s="418"/>
      <c r="AB54" s="418"/>
      <c r="AC54" s="418"/>
      <c r="AD54" s="418"/>
      <c r="AE54" s="331"/>
      <c r="AF54" s="331"/>
      <c r="AG54" s="331"/>
      <c r="AH54" s="331"/>
      <c r="AI54" s="183"/>
    </row>
    <row r="55" spans="1:35" s="147" customFormat="1" x14ac:dyDescent="0.35">
      <c r="A55" s="437" t="s">
        <v>302</v>
      </c>
      <c r="B55" s="439">
        <f t="shared" ref="B55:D55" si="9">SUM(B52:B54)</f>
        <v>0</v>
      </c>
      <c r="C55" s="439">
        <f t="shared" si="9"/>
        <v>0</v>
      </c>
      <c r="D55" s="439">
        <f t="shared" si="9"/>
        <v>0</v>
      </c>
      <c r="E55" s="439">
        <f>SUM(E52:E54)</f>
        <v>0</v>
      </c>
      <c r="F55" s="440">
        <f t="shared" ref="F55:AD55" si="10">SUM(F52:F54)</f>
        <v>0</v>
      </c>
      <c r="G55" s="441">
        <f t="shared" si="10"/>
        <v>0</v>
      </c>
      <c r="H55" s="439">
        <f t="shared" si="10"/>
        <v>0</v>
      </c>
      <c r="I55" s="439">
        <f t="shared" si="10"/>
        <v>0</v>
      </c>
      <c r="J55" s="439">
        <f t="shared" si="10"/>
        <v>0</v>
      </c>
      <c r="K55" s="439">
        <f t="shared" si="10"/>
        <v>0</v>
      </c>
      <c r="L55" s="439">
        <f t="shared" si="10"/>
        <v>0</v>
      </c>
      <c r="M55" s="439">
        <f t="shared" si="10"/>
        <v>0</v>
      </c>
      <c r="N55" s="439">
        <f t="shared" si="10"/>
        <v>0</v>
      </c>
      <c r="O55" s="439">
        <f t="shared" si="10"/>
        <v>0</v>
      </c>
      <c r="P55" s="439">
        <f t="shared" si="10"/>
        <v>0</v>
      </c>
      <c r="Q55" s="439">
        <f t="shared" si="10"/>
        <v>0</v>
      </c>
      <c r="R55" s="439">
        <f t="shared" si="10"/>
        <v>0</v>
      </c>
      <c r="S55" s="439">
        <f t="shared" si="10"/>
        <v>0</v>
      </c>
      <c r="T55" s="439">
        <f t="shared" si="10"/>
        <v>0</v>
      </c>
      <c r="U55" s="439">
        <f t="shared" si="10"/>
        <v>0</v>
      </c>
      <c r="V55" s="439">
        <f t="shared" si="10"/>
        <v>0</v>
      </c>
      <c r="W55" s="439">
        <f t="shared" si="10"/>
        <v>0</v>
      </c>
      <c r="X55" s="439">
        <f t="shared" si="10"/>
        <v>0</v>
      </c>
      <c r="Y55" s="439">
        <f t="shared" si="10"/>
        <v>0</v>
      </c>
      <c r="Z55" s="439">
        <f t="shared" si="10"/>
        <v>0</v>
      </c>
      <c r="AA55" s="439">
        <f t="shared" si="10"/>
        <v>0</v>
      </c>
      <c r="AB55" s="439">
        <f t="shared" si="10"/>
        <v>0</v>
      </c>
      <c r="AC55" s="439">
        <f t="shared" si="10"/>
        <v>0</v>
      </c>
      <c r="AD55" s="439">
        <f t="shared" si="10"/>
        <v>0</v>
      </c>
      <c r="AE55" s="331"/>
      <c r="AF55" s="331"/>
      <c r="AG55" s="331"/>
      <c r="AH55" s="331"/>
      <c r="AI55" s="183"/>
    </row>
    <row r="56" spans="1:35" s="147" customFormat="1" x14ac:dyDescent="0.35">
      <c r="A56" s="438"/>
      <c r="B56" s="418"/>
      <c r="C56" s="418"/>
      <c r="D56" s="418"/>
      <c r="E56" s="418"/>
      <c r="F56" s="416"/>
      <c r="G56" s="417"/>
      <c r="H56" s="418"/>
      <c r="I56" s="418"/>
      <c r="J56" s="418"/>
      <c r="K56" s="418"/>
      <c r="L56" s="418"/>
      <c r="M56" s="418"/>
      <c r="N56" s="418"/>
      <c r="O56" s="418"/>
      <c r="P56" s="418"/>
      <c r="Q56" s="418"/>
      <c r="R56" s="418"/>
      <c r="S56" s="418"/>
      <c r="T56" s="418"/>
      <c r="U56" s="418"/>
      <c r="V56" s="418"/>
      <c r="W56" s="418"/>
      <c r="X56" s="418"/>
      <c r="Y56" s="418"/>
      <c r="Z56" s="418"/>
      <c r="AA56" s="418"/>
      <c r="AB56" s="418"/>
      <c r="AC56" s="418"/>
      <c r="AD56" s="418"/>
      <c r="AE56" s="331"/>
      <c r="AF56" s="331"/>
      <c r="AG56" s="331"/>
      <c r="AH56" s="331"/>
      <c r="AI56" s="183"/>
    </row>
    <row r="57" spans="1:35" s="147" customFormat="1" x14ac:dyDescent="0.35">
      <c r="A57" s="437" t="s">
        <v>303</v>
      </c>
      <c r="B57" s="439">
        <f t="shared" ref="B57:D57" si="11">B56</f>
        <v>0</v>
      </c>
      <c r="C57" s="439">
        <f t="shared" si="11"/>
        <v>0</v>
      </c>
      <c r="D57" s="439">
        <f t="shared" si="11"/>
        <v>0</v>
      </c>
      <c r="E57" s="439">
        <f>E56</f>
        <v>0</v>
      </c>
      <c r="F57" s="440">
        <f t="shared" ref="F57:AD57" si="12">F56</f>
        <v>0</v>
      </c>
      <c r="G57" s="441">
        <f t="shared" si="12"/>
        <v>0</v>
      </c>
      <c r="H57" s="439">
        <f t="shared" si="12"/>
        <v>0</v>
      </c>
      <c r="I57" s="439">
        <f t="shared" si="12"/>
        <v>0</v>
      </c>
      <c r="J57" s="439">
        <f t="shared" si="12"/>
        <v>0</v>
      </c>
      <c r="K57" s="439">
        <f t="shared" si="12"/>
        <v>0</v>
      </c>
      <c r="L57" s="439">
        <f t="shared" si="12"/>
        <v>0</v>
      </c>
      <c r="M57" s="439">
        <f t="shared" si="12"/>
        <v>0</v>
      </c>
      <c r="N57" s="439">
        <f t="shared" si="12"/>
        <v>0</v>
      </c>
      <c r="O57" s="439">
        <f t="shared" si="12"/>
        <v>0</v>
      </c>
      <c r="P57" s="439">
        <f t="shared" si="12"/>
        <v>0</v>
      </c>
      <c r="Q57" s="439">
        <f t="shared" si="12"/>
        <v>0</v>
      </c>
      <c r="R57" s="439">
        <f t="shared" si="12"/>
        <v>0</v>
      </c>
      <c r="S57" s="439">
        <f t="shared" si="12"/>
        <v>0</v>
      </c>
      <c r="T57" s="439">
        <f t="shared" si="12"/>
        <v>0</v>
      </c>
      <c r="U57" s="439">
        <f t="shared" si="12"/>
        <v>0</v>
      </c>
      <c r="V57" s="439">
        <f t="shared" si="12"/>
        <v>0</v>
      </c>
      <c r="W57" s="439">
        <f t="shared" si="12"/>
        <v>0</v>
      </c>
      <c r="X57" s="439">
        <f t="shared" si="12"/>
        <v>0</v>
      </c>
      <c r="Y57" s="439">
        <f t="shared" si="12"/>
        <v>0</v>
      </c>
      <c r="Z57" s="439">
        <f t="shared" si="12"/>
        <v>0</v>
      </c>
      <c r="AA57" s="439">
        <f t="shared" si="12"/>
        <v>0</v>
      </c>
      <c r="AB57" s="439">
        <f t="shared" si="12"/>
        <v>0</v>
      </c>
      <c r="AC57" s="439">
        <f t="shared" si="12"/>
        <v>0</v>
      </c>
      <c r="AD57" s="439">
        <f t="shared" si="12"/>
        <v>0</v>
      </c>
      <c r="AE57" s="331"/>
      <c r="AF57" s="331"/>
      <c r="AG57" s="331"/>
      <c r="AH57" s="331"/>
      <c r="AI57" s="183"/>
    </row>
    <row r="58" spans="1:35" s="147" customFormat="1" x14ac:dyDescent="0.35">
      <c r="A58" s="438"/>
      <c r="B58" s="418"/>
      <c r="C58" s="418"/>
      <c r="D58" s="418"/>
      <c r="E58" s="418"/>
      <c r="F58" s="416"/>
      <c r="G58" s="417"/>
      <c r="H58" s="418"/>
      <c r="I58" s="418"/>
      <c r="J58" s="418"/>
      <c r="K58" s="418"/>
      <c r="L58" s="418"/>
      <c r="M58" s="418"/>
      <c r="N58" s="418"/>
      <c r="O58" s="418"/>
      <c r="P58" s="418"/>
      <c r="Q58" s="418"/>
      <c r="R58" s="418"/>
      <c r="S58" s="418"/>
      <c r="T58" s="418"/>
      <c r="U58" s="418"/>
      <c r="V58" s="418"/>
      <c r="W58" s="418"/>
      <c r="X58" s="418"/>
      <c r="Y58" s="418"/>
      <c r="Z58" s="418"/>
      <c r="AA58" s="418"/>
      <c r="AB58" s="418"/>
      <c r="AC58" s="418"/>
      <c r="AD58" s="418"/>
      <c r="AE58" s="331"/>
      <c r="AF58" s="331"/>
      <c r="AG58" s="331"/>
      <c r="AH58" s="331"/>
      <c r="AI58" s="183"/>
    </row>
    <row r="59" spans="1:35" s="147" customFormat="1" ht="15" thickBot="1" x14ac:dyDescent="0.4">
      <c r="A59" s="442"/>
      <c r="B59" s="443"/>
      <c r="C59" s="443"/>
      <c r="D59" s="443"/>
      <c r="E59" s="443"/>
      <c r="F59" s="444"/>
      <c r="G59" s="445"/>
      <c r="H59" s="443"/>
      <c r="I59" s="443"/>
      <c r="J59" s="443"/>
      <c r="K59" s="443"/>
      <c r="L59" s="443"/>
      <c r="M59" s="443"/>
      <c r="N59" s="443"/>
      <c r="O59" s="443"/>
      <c r="P59" s="443"/>
      <c r="Q59" s="443"/>
      <c r="R59" s="443"/>
      <c r="S59" s="443"/>
      <c r="T59" s="443"/>
      <c r="U59" s="443"/>
      <c r="V59" s="443"/>
      <c r="W59" s="443"/>
      <c r="X59" s="443"/>
      <c r="Y59" s="443"/>
      <c r="Z59" s="443"/>
      <c r="AA59" s="443"/>
      <c r="AB59" s="443"/>
      <c r="AC59" s="443"/>
      <c r="AD59" s="443"/>
      <c r="AE59" s="331"/>
      <c r="AF59" s="331"/>
      <c r="AG59" s="331"/>
      <c r="AH59" s="331"/>
      <c r="AI59" s="183"/>
    </row>
    <row r="60" spans="1:35" s="147" customFormat="1" x14ac:dyDescent="0.35">
      <c r="A60" s="436" t="s">
        <v>304</v>
      </c>
      <c r="B60" s="412"/>
      <c r="C60" s="412"/>
      <c r="D60" s="412"/>
      <c r="E60" s="412"/>
      <c r="F60" s="410"/>
      <c r="G60" s="411"/>
      <c r="H60" s="412"/>
      <c r="I60" s="412"/>
      <c r="J60" s="412"/>
      <c r="K60" s="412"/>
      <c r="L60" s="412"/>
      <c r="M60" s="412"/>
      <c r="N60" s="412"/>
      <c r="O60" s="412"/>
      <c r="P60" s="412"/>
      <c r="Q60" s="412"/>
      <c r="R60" s="412"/>
      <c r="S60" s="412"/>
      <c r="T60" s="412"/>
      <c r="U60" s="412"/>
      <c r="V60" s="412"/>
      <c r="W60" s="412"/>
      <c r="X60" s="412"/>
      <c r="Y60" s="412"/>
      <c r="Z60" s="412"/>
      <c r="AA60" s="412"/>
      <c r="AB60" s="412"/>
      <c r="AC60" s="412"/>
      <c r="AD60" s="412"/>
      <c r="AE60" s="331"/>
      <c r="AF60" s="331"/>
      <c r="AG60" s="331"/>
      <c r="AH60" s="331"/>
      <c r="AI60" s="183"/>
    </row>
    <row r="61" spans="1:35" s="147" customFormat="1" x14ac:dyDescent="0.35">
      <c r="A61" s="438" t="s">
        <v>326</v>
      </c>
      <c r="B61" s="418"/>
      <c r="C61" s="418"/>
      <c r="D61" s="418"/>
      <c r="E61" s="418"/>
      <c r="F61" s="416"/>
      <c r="G61" s="417"/>
      <c r="H61" s="418"/>
      <c r="I61" s="418"/>
      <c r="J61" s="418"/>
      <c r="K61" s="418"/>
      <c r="L61" s="418"/>
      <c r="M61" s="418"/>
      <c r="N61" s="418"/>
      <c r="O61" s="418"/>
      <c r="P61" s="418"/>
      <c r="Q61" s="418"/>
      <c r="R61" s="418"/>
      <c r="S61" s="418"/>
      <c r="T61" s="418"/>
      <c r="U61" s="418"/>
      <c r="V61" s="418"/>
      <c r="W61" s="418"/>
      <c r="X61" s="418"/>
      <c r="Y61" s="418"/>
      <c r="Z61" s="418"/>
      <c r="AA61" s="418"/>
      <c r="AB61" s="418"/>
      <c r="AC61" s="418"/>
      <c r="AD61" s="418"/>
      <c r="AE61" s="331"/>
      <c r="AF61" s="331"/>
      <c r="AG61" s="331"/>
      <c r="AH61" s="331"/>
      <c r="AI61" s="183"/>
    </row>
    <row r="62" spans="1:35" s="147" customFormat="1" x14ac:dyDescent="0.35">
      <c r="A62" s="446" t="s">
        <v>327</v>
      </c>
      <c r="B62" s="418"/>
      <c r="C62" s="418"/>
      <c r="D62" s="418"/>
      <c r="E62" s="418"/>
      <c r="F62" s="416"/>
      <c r="G62" s="417"/>
      <c r="H62" s="418"/>
      <c r="I62" s="418"/>
      <c r="J62" s="418"/>
      <c r="K62" s="418"/>
      <c r="L62" s="418"/>
      <c r="M62" s="418"/>
      <c r="N62" s="418"/>
      <c r="O62" s="418"/>
      <c r="P62" s="418"/>
      <c r="Q62" s="418"/>
      <c r="R62" s="418"/>
      <c r="S62" s="418"/>
      <c r="T62" s="418"/>
      <c r="U62" s="418"/>
      <c r="V62" s="418"/>
      <c r="W62" s="418"/>
      <c r="X62" s="418"/>
      <c r="Y62" s="418"/>
      <c r="Z62" s="418"/>
      <c r="AA62" s="418"/>
      <c r="AB62" s="418"/>
      <c r="AC62" s="418"/>
      <c r="AD62" s="418"/>
      <c r="AE62" s="331"/>
      <c r="AF62" s="331"/>
      <c r="AG62" s="331"/>
      <c r="AH62" s="331"/>
      <c r="AI62" s="183"/>
    </row>
    <row r="63" spans="1:35" s="147" customFormat="1" x14ac:dyDescent="0.35">
      <c r="A63" s="438" t="s">
        <v>328</v>
      </c>
      <c r="B63" s="418"/>
      <c r="C63" s="418"/>
      <c r="D63" s="418"/>
      <c r="E63" s="418"/>
      <c r="F63" s="416"/>
      <c r="G63" s="417"/>
      <c r="H63" s="418"/>
      <c r="I63" s="418"/>
      <c r="J63" s="418"/>
      <c r="K63" s="418"/>
      <c r="L63" s="418"/>
      <c r="M63" s="418"/>
      <c r="N63" s="418"/>
      <c r="O63" s="418"/>
      <c r="P63" s="418"/>
      <c r="Q63" s="418"/>
      <c r="R63" s="418"/>
      <c r="S63" s="418"/>
      <c r="T63" s="418"/>
      <c r="U63" s="418"/>
      <c r="V63" s="418"/>
      <c r="W63" s="418"/>
      <c r="X63" s="418"/>
      <c r="Y63" s="418"/>
      <c r="Z63" s="418"/>
      <c r="AA63" s="418"/>
      <c r="AB63" s="418"/>
      <c r="AC63" s="418"/>
      <c r="AD63" s="418"/>
      <c r="AE63" s="331"/>
      <c r="AF63" s="331"/>
      <c r="AG63" s="331"/>
      <c r="AH63" s="331"/>
      <c r="AI63" s="183"/>
    </row>
    <row r="64" spans="1:35" s="147" customFormat="1" x14ac:dyDescent="0.35">
      <c r="A64" s="438" t="s">
        <v>329</v>
      </c>
      <c r="B64" s="418"/>
      <c r="C64" s="418"/>
      <c r="D64" s="418"/>
      <c r="E64" s="418"/>
      <c r="F64" s="416"/>
      <c r="G64" s="417"/>
      <c r="H64" s="418"/>
      <c r="I64" s="418"/>
      <c r="J64" s="418"/>
      <c r="K64" s="418"/>
      <c r="L64" s="418"/>
      <c r="M64" s="418"/>
      <c r="N64" s="418"/>
      <c r="O64" s="418"/>
      <c r="P64" s="418"/>
      <c r="Q64" s="418"/>
      <c r="R64" s="418"/>
      <c r="S64" s="418"/>
      <c r="T64" s="418"/>
      <c r="U64" s="418"/>
      <c r="V64" s="418"/>
      <c r="W64" s="418"/>
      <c r="X64" s="418"/>
      <c r="Y64" s="418"/>
      <c r="Z64" s="418"/>
      <c r="AA64" s="418"/>
      <c r="AB64" s="418"/>
      <c r="AC64" s="418"/>
      <c r="AD64" s="418"/>
      <c r="AE64" s="331"/>
      <c r="AF64" s="331"/>
      <c r="AG64" s="331"/>
      <c r="AH64" s="331"/>
      <c r="AI64" s="183"/>
    </row>
    <row r="65" spans="1:35" s="147" customFormat="1" x14ac:dyDescent="0.35">
      <c r="A65" s="437" t="s">
        <v>309</v>
      </c>
      <c r="B65" s="439"/>
      <c r="C65" s="439"/>
      <c r="D65" s="439"/>
      <c r="E65" s="439"/>
      <c r="F65" s="440"/>
      <c r="G65" s="441"/>
      <c r="H65" s="439"/>
      <c r="I65" s="439"/>
      <c r="J65" s="439"/>
      <c r="K65" s="439"/>
      <c r="L65" s="439"/>
      <c r="M65" s="439"/>
      <c r="N65" s="439"/>
      <c r="O65" s="439"/>
      <c r="P65" s="439"/>
      <c r="Q65" s="439"/>
      <c r="R65" s="439"/>
      <c r="S65" s="439"/>
      <c r="T65" s="439"/>
      <c r="U65" s="439"/>
      <c r="V65" s="439"/>
      <c r="W65" s="439"/>
      <c r="X65" s="439"/>
      <c r="Y65" s="439"/>
      <c r="Z65" s="439"/>
      <c r="AA65" s="439"/>
      <c r="AB65" s="439"/>
      <c r="AC65" s="439"/>
      <c r="AD65" s="439"/>
      <c r="AE65" s="331"/>
      <c r="AF65" s="331"/>
      <c r="AG65" s="331"/>
      <c r="AH65" s="331"/>
      <c r="AI65" s="183"/>
    </row>
    <row r="66" spans="1:35" s="147" customFormat="1" ht="15" thickBot="1" x14ac:dyDescent="0.4">
      <c r="A66" s="447"/>
      <c r="B66" s="426"/>
      <c r="C66" s="426"/>
      <c r="D66" s="426"/>
      <c r="E66" s="426"/>
      <c r="F66" s="427"/>
      <c r="G66" s="428"/>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331"/>
      <c r="AF66" s="331"/>
      <c r="AG66" s="331"/>
      <c r="AH66" s="331"/>
      <c r="AI66" s="183"/>
    </row>
    <row r="67" spans="1:35" s="147" customFormat="1" ht="39" customHeight="1" thickBot="1" x14ac:dyDescent="0.4">
      <c r="A67" s="429" t="s">
        <v>310</v>
      </c>
      <c r="B67" s="430">
        <f>B65+B57+B55+B51</f>
        <v>0</v>
      </c>
      <c r="C67" s="430">
        <f t="shared" ref="C67:AD67" si="13">C65+C57+C55+C51</f>
        <v>0</v>
      </c>
      <c r="D67" s="430">
        <f t="shared" si="13"/>
        <v>0</v>
      </c>
      <c r="E67" s="430">
        <f t="shared" si="13"/>
        <v>0</v>
      </c>
      <c r="F67" s="431">
        <f t="shared" si="13"/>
        <v>0</v>
      </c>
      <c r="G67" s="432">
        <f t="shared" si="13"/>
        <v>0</v>
      </c>
      <c r="H67" s="430">
        <f t="shared" si="13"/>
        <v>0</v>
      </c>
      <c r="I67" s="430">
        <f t="shared" si="13"/>
        <v>0</v>
      </c>
      <c r="J67" s="430">
        <f t="shared" si="13"/>
        <v>0</v>
      </c>
      <c r="K67" s="430">
        <f t="shared" si="13"/>
        <v>0</v>
      </c>
      <c r="L67" s="430">
        <f t="shared" si="13"/>
        <v>0</v>
      </c>
      <c r="M67" s="430">
        <f t="shared" si="13"/>
        <v>0</v>
      </c>
      <c r="N67" s="430">
        <f t="shared" si="13"/>
        <v>0</v>
      </c>
      <c r="O67" s="430">
        <f t="shared" si="13"/>
        <v>0</v>
      </c>
      <c r="P67" s="430">
        <f t="shared" si="13"/>
        <v>0</v>
      </c>
      <c r="Q67" s="430">
        <f t="shared" si="13"/>
        <v>0</v>
      </c>
      <c r="R67" s="430">
        <f t="shared" si="13"/>
        <v>0</v>
      </c>
      <c r="S67" s="430">
        <f t="shared" si="13"/>
        <v>0</v>
      </c>
      <c r="T67" s="430">
        <f t="shared" si="13"/>
        <v>0</v>
      </c>
      <c r="U67" s="430">
        <f t="shared" si="13"/>
        <v>0</v>
      </c>
      <c r="V67" s="430">
        <f t="shared" si="13"/>
        <v>0</v>
      </c>
      <c r="W67" s="430">
        <f t="shared" si="13"/>
        <v>0</v>
      </c>
      <c r="X67" s="430">
        <f t="shared" si="13"/>
        <v>0</v>
      </c>
      <c r="Y67" s="430">
        <f t="shared" si="13"/>
        <v>0</v>
      </c>
      <c r="Z67" s="430">
        <f t="shared" si="13"/>
        <v>0</v>
      </c>
      <c r="AA67" s="430">
        <f t="shared" si="13"/>
        <v>0</v>
      </c>
      <c r="AB67" s="430">
        <f t="shared" si="13"/>
        <v>0</v>
      </c>
      <c r="AC67" s="430">
        <f t="shared" si="13"/>
        <v>0</v>
      </c>
      <c r="AD67" s="430">
        <f t="shared" si="13"/>
        <v>0</v>
      </c>
      <c r="AE67" s="331"/>
      <c r="AF67" s="331"/>
      <c r="AG67" s="331"/>
      <c r="AH67" s="331"/>
      <c r="AI67" s="183"/>
    </row>
    <row r="68" spans="1:35" s="147" customFormat="1" ht="15" thickBot="1" x14ac:dyDescent="0.4">
      <c r="A68" s="448" t="s">
        <v>311</v>
      </c>
      <c r="B68" s="449">
        <f t="shared" ref="B68:D68" si="14">B41-B67</f>
        <v>0</v>
      </c>
      <c r="C68" s="449">
        <f t="shared" si="14"/>
        <v>0</v>
      </c>
      <c r="D68" s="449">
        <f t="shared" si="14"/>
        <v>0</v>
      </c>
      <c r="E68" s="449">
        <f>E41-E67</f>
        <v>0</v>
      </c>
      <c r="F68" s="450">
        <f t="shared" ref="F68:Z68" si="15">F41-F67</f>
        <v>0</v>
      </c>
      <c r="G68" s="376">
        <f t="shared" si="15"/>
        <v>0</v>
      </c>
      <c r="H68" s="449">
        <f t="shared" si="15"/>
        <v>0</v>
      </c>
      <c r="I68" s="449">
        <f t="shared" si="15"/>
        <v>0</v>
      </c>
      <c r="J68" s="449">
        <f t="shared" si="15"/>
        <v>0</v>
      </c>
      <c r="K68" s="449">
        <f t="shared" si="15"/>
        <v>0</v>
      </c>
      <c r="L68" s="449">
        <f t="shared" si="15"/>
        <v>0</v>
      </c>
      <c r="M68" s="449">
        <f t="shared" si="15"/>
        <v>0</v>
      </c>
      <c r="N68" s="449">
        <f t="shared" si="15"/>
        <v>0</v>
      </c>
      <c r="O68" s="449">
        <f t="shared" si="15"/>
        <v>0</v>
      </c>
      <c r="P68" s="449">
        <f t="shared" si="15"/>
        <v>0</v>
      </c>
      <c r="Q68" s="449">
        <f t="shared" si="15"/>
        <v>0</v>
      </c>
      <c r="R68" s="449">
        <f t="shared" si="15"/>
        <v>0</v>
      </c>
      <c r="S68" s="449">
        <f t="shared" si="15"/>
        <v>0</v>
      </c>
      <c r="T68" s="449">
        <f t="shared" si="15"/>
        <v>0</v>
      </c>
      <c r="U68" s="449">
        <f t="shared" si="15"/>
        <v>0</v>
      </c>
      <c r="V68" s="449">
        <f t="shared" si="15"/>
        <v>0</v>
      </c>
      <c r="W68" s="449">
        <f t="shared" si="15"/>
        <v>0</v>
      </c>
      <c r="X68" s="449">
        <f t="shared" si="15"/>
        <v>0</v>
      </c>
      <c r="Y68" s="449">
        <f t="shared" si="15"/>
        <v>0</v>
      </c>
      <c r="Z68" s="449">
        <f t="shared" si="15"/>
        <v>0</v>
      </c>
      <c r="AA68" s="449">
        <f>AA41-AA67</f>
        <v>0</v>
      </c>
      <c r="AB68" s="449">
        <f t="shared" ref="AB68:AD68" si="16">AB41-AB67</f>
        <v>0</v>
      </c>
      <c r="AC68" s="449">
        <f t="shared" si="16"/>
        <v>0</v>
      </c>
      <c r="AD68" s="449">
        <f t="shared" si="16"/>
        <v>0</v>
      </c>
      <c r="AE68" s="183"/>
      <c r="AF68" s="183"/>
      <c r="AG68" s="183"/>
      <c r="AH68" s="183"/>
      <c r="AI68" s="183"/>
    </row>
    <row r="69" spans="1:35" x14ac:dyDescent="0.35">
      <c r="A69" s="343"/>
      <c r="B69" s="343"/>
      <c r="C69" s="343"/>
      <c r="D69" s="343"/>
      <c r="E69" s="183"/>
      <c r="F69" s="451"/>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331"/>
      <c r="AF69" s="331"/>
      <c r="AG69" s="331"/>
      <c r="AH69" s="331"/>
      <c r="AI69" s="331"/>
    </row>
    <row r="70" spans="1:35" x14ac:dyDescent="0.35">
      <c r="A70" s="314" t="s">
        <v>312</v>
      </c>
      <c r="B70" s="314">
        <v>2021</v>
      </c>
      <c r="C70" s="314">
        <v>2022</v>
      </c>
      <c r="D70" s="314">
        <v>2023</v>
      </c>
      <c r="E70" s="314">
        <v>2024</v>
      </c>
      <c r="F70" s="452">
        <v>2025</v>
      </c>
      <c r="G70" s="314">
        <v>2026</v>
      </c>
      <c r="H70" s="314">
        <v>2027</v>
      </c>
      <c r="I70" s="314">
        <v>2028</v>
      </c>
      <c r="J70" s="314">
        <v>2029</v>
      </c>
      <c r="K70" s="314">
        <v>2030</v>
      </c>
      <c r="L70" s="314">
        <v>2031</v>
      </c>
      <c r="M70" s="314">
        <v>2032</v>
      </c>
      <c r="N70" s="314">
        <v>2033</v>
      </c>
      <c r="O70" s="314">
        <v>2034</v>
      </c>
      <c r="P70" s="314">
        <v>2035</v>
      </c>
      <c r="Q70" s="314">
        <v>2036</v>
      </c>
      <c r="R70" s="314">
        <v>2037</v>
      </c>
      <c r="S70" s="314">
        <v>2038</v>
      </c>
      <c r="T70" s="314">
        <v>2039</v>
      </c>
      <c r="U70" s="314">
        <v>2040</v>
      </c>
      <c r="V70" s="314">
        <v>2041</v>
      </c>
      <c r="W70" s="314">
        <v>2042</v>
      </c>
      <c r="X70" s="314">
        <v>2043</v>
      </c>
      <c r="Y70" s="314">
        <v>2044</v>
      </c>
      <c r="Z70" s="314">
        <v>2045</v>
      </c>
      <c r="AA70" s="314">
        <v>2046</v>
      </c>
      <c r="AB70" s="314">
        <v>2047</v>
      </c>
      <c r="AC70" s="314" t="s">
        <v>319</v>
      </c>
      <c r="AD70" s="314" t="s">
        <v>320</v>
      </c>
      <c r="AE70" s="331"/>
      <c r="AF70" s="331"/>
      <c r="AG70" s="331"/>
      <c r="AH70" s="331"/>
      <c r="AI70" s="331"/>
    </row>
    <row r="71" spans="1:35" s="147" customFormat="1" x14ac:dyDescent="0.35">
      <c r="A71" s="315" t="s">
        <v>313</v>
      </c>
      <c r="B71" s="316"/>
      <c r="C71" s="316"/>
      <c r="D71" s="316"/>
      <c r="E71" s="316"/>
      <c r="F71" s="420"/>
      <c r="G71" s="421"/>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c r="AE71" s="331"/>
      <c r="AF71" s="331"/>
      <c r="AG71" s="331"/>
      <c r="AH71" s="331"/>
      <c r="AI71" s="183"/>
    </row>
    <row r="72" spans="1:35" s="147" customFormat="1" x14ac:dyDescent="0.35">
      <c r="A72" s="315" t="s">
        <v>314</v>
      </c>
      <c r="B72" s="316"/>
      <c r="C72" s="316"/>
      <c r="D72" s="316"/>
      <c r="E72" s="316"/>
      <c r="F72" s="420"/>
      <c r="G72" s="421"/>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c r="AE72" s="331"/>
      <c r="AF72" s="331"/>
      <c r="AG72" s="331"/>
      <c r="AH72" s="331"/>
      <c r="AI72" s="183"/>
    </row>
    <row r="73" spans="1:35" s="147" customFormat="1" x14ac:dyDescent="0.35">
      <c r="A73" s="315" t="s">
        <v>315</v>
      </c>
      <c r="B73" s="316"/>
      <c r="C73" s="316"/>
      <c r="D73" s="316"/>
      <c r="E73" s="316"/>
      <c r="F73" s="420"/>
      <c r="G73" s="421"/>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31"/>
      <c r="AF73" s="331"/>
      <c r="AG73" s="331"/>
      <c r="AH73" s="331"/>
      <c r="AI73" s="183"/>
    </row>
    <row r="74" spans="1:35" x14ac:dyDescent="0.35">
      <c r="A74" s="337"/>
      <c r="B74" s="337"/>
      <c r="C74" s="337"/>
      <c r="D74" s="337"/>
      <c r="E74" s="331"/>
      <c r="F74" s="331"/>
      <c r="G74" s="331"/>
      <c r="H74" s="331"/>
      <c r="I74" s="331"/>
      <c r="J74" s="331"/>
      <c r="K74" s="331"/>
      <c r="L74" s="331"/>
      <c r="M74" s="331"/>
      <c r="N74" s="331"/>
      <c r="O74" s="331"/>
      <c r="P74" s="331"/>
      <c r="Q74" s="331"/>
      <c r="R74" s="331"/>
      <c r="S74" s="331"/>
      <c r="T74" s="331"/>
      <c r="U74" s="331"/>
      <c r="V74" s="331"/>
      <c r="W74" s="331"/>
      <c r="X74" s="331"/>
      <c r="Y74" s="331"/>
      <c r="Z74" s="331"/>
      <c r="AA74" s="331"/>
      <c r="AB74" s="331"/>
      <c r="AC74" s="331"/>
      <c r="AD74" s="331"/>
      <c r="AE74" s="331"/>
      <c r="AF74" s="331"/>
      <c r="AG74" s="331"/>
      <c r="AH74" s="331"/>
    </row>
    <row r="75" spans="1:35" x14ac:dyDescent="0.35">
      <c r="A75" s="337"/>
      <c r="B75" s="337"/>
      <c r="C75" s="337"/>
      <c r="D75" s="337"/>
      <c r="E75" s="331"/>
      <c r="F75" s="331"/>
      <c r="G75" s="331"/>
      <c r="H75" s="331"/>
      <c r="I75" s="331"/>
      <c r="J75" s="331"/>
      <c r="K75" s="331"/>
      <c r="L75" s="331"/>
      <c r="M75" s="331"/>
      <c r="N75" s="331"/>
      <c r="O75" s="331"/>
      <c r="P75" s="331"/>
      <c r="Q75" s="331"/>
      <c r="R75" s="331"/>
      <c r="S75" s="331"/>
      <c r="T75" s="331"/>
      <c r="U75" s="331"/>
      <c r="V75" s="331"/>
      <c r="W75" s="331"/>
      <c r="X75" s="331"/>
      <c r="Y75" s="331"/>
      <c r="Z75" s="331"/>
      <c r="AA75" s="331"/>
      <c r="AB75" s="331"/>
      <c r="AC75" s="331"/>
      <c r="AD75" s="331"/>
      <c r="AE75" s="331"/>
      <c r="AF75" s="331"/>
      <c r="AG75" s="331"/>
      <c r="AH75" s="331"/>
    </row>
    <row r="76" spans="1:35" x14ac:dyDescent="0.35">
      <c r="A76" s="337"/>
      <c r="B76" s="337"/>
      <c r="C76" s="337"/>
      <c r="D76" s="337"/>
      <c r="E76" s="331"/>
      <c r="F76" s="331"/>
      <c r="G76" s="331"/>
      <c r="H76" s="331"/>
      <c r="I76" s="331"/>
      <c r="J76" s="331"/>
      <c r="K76" s="331"/>
      <c r="L76" s="331"/>
      <c r="M76" s="331"/>
      <c r="N76" s="331"/>
      <c r="O76" s="331"/>
      <c r="P76" s="331"/>
      <c r="Q76" s="331"/>
      <c r="R76" s="331"/>
      <c r="S76" s="331"/>
      <c r="T76" s="331"/>
      <c r="U76" s="331"/>
      <c r="V76" s="331"/>
      <c r="W76" s="331"/>
      <c r="X76" s="331"/>
      <c r="Y76" s="331"/>
      <c r="Z76" s="331"/>
      <c r="AA76" s="331"/>
      <c r="AB76" s="331"/>
      <c r="AC76" s="331"/>
      <c r="AD76" s="331"/>
      <c r="AE76" s="331"/>
      <c r="AF76" s="331"/>
      <c r="AG76" s="331"/>
      <c r="AH76" s="331"/>
    </row>
    <row r="77" spans="1:35" x14ac:dyDescent="0.35">
      <c r="A77" s="337"/>
      <c r="B77" s="337"/>
      <c r="C77" s="337"/>
      <c r="D77" s="337"/>
      <c r="E77" s="331"/>
      <c r="F77" s="331"/>
      <c r="G77" s="331"/>
      <c r="H77" s="331"/>
      <c r="I77" s="331"/>
      <c r="J77" s="331"/>
      <c r="K77" s="331"/>
      <c r="L77" s="331"/>
      <c r="M77" s="331"/>
      <c r="N77" s="331"/>
      <c r="O77" s="331"/>
      <c r="P77" s="331"/>
      <c r="Q77" s="331"/>
      <c r="R77" s="331"/>
      <c r="S77" s="331"/>
      <c r="T77" s="331"/>
      <c r="U77" s="331"/>
      <c r="V77" s="331"/>
      <c r="W77" s="331"/>
      <c r="X77" s="331"/>
      <c r="Y77" s="331"/>
      <c r="Z77" s="331"/>
      <c r="AA77" s="331"/>
      <c r="AB77" s="331"/>
      <c r="AC77" s="331"/>
      <c r="AD77" s="331"/>
      <c r="AE77" s="331"/>
      <c r="AF77" s="331"/>
      <c r="AG77" s="331"/>
      <c r="AH77" s="331"/>
    </row>
    <row r="78" spans="1:35" x14ac:dyDescent="0.35">
      <c r="A78" s="337"/>
      <c r="B78" s="337"/>
      <c r="C78" s="337"/>
      <c r="D78" s="337"/>
      <c r="E78" s="331"/>
      <c r="F78" s="331"/>
      <c r="G78" s="331"/>
      <c r="H78" s="331"/>
      <c r="I78" s="331"/>
      <c r="J78" s="331"/>
      <c r="K78" s="331"/>
      <c r="L78" s="331"/>
      <c r="M78" s="331"/>
      <c r="N78" s="331"/>
      <c r="O78" s="331"/>
      <c r="P78" s="331"/>
      <c r="Q78" s="331"/>
      <c r="R78" s="331"/>
      <c r="S78" s="331"/>
      <c r="T78" s="331"/>
      <c r="U78" s="331"/>
      <c r="V78" s="331"/>
      <c r="W78" s="331"/>
      <c r="X78" s="331"/>
      <c r="Y78" s="331"/>
      <c r="Z78" s="331"/>
      <c r="AA78" s="331"/>
      <c r="AB78" s="331"/>
      <c r="AC78" s="331"/>
      <c r="AD78" s="331"/>
      <c r="AE78" s="331"/>
      <c r="AF78" s="331"/>
      <c r="AG78" s="331"/>
      <c r="AH78" s="331"/>
    </row>
    <row r="79" spans="1:35" x14ac:dyDescent="0.35">
      <c r="A79" s="337"/>
      <c r="B79" s="337"/>
      <c r="C79" s="337"/>
      <c r="D79" s="337"/>
      <c r="E79" s="331"/>
      <c r="F79" s="331"/>
      <c r="G79" s="331"/>
      <c r="H79" s="331"/>
      <c r="I79" s="331"/>
      <c r="J79" s="331"/>
      <c r="K79" s="331"/>
      <c r="L79" s="331"/>
      <c r="M79" s="331"/>
      <c r="N79" s="331"/>
      <c r="O79" s="331"/>
      <c r="P79" s="331"/>
      <c r="Q79" s="331"/>
      <c r="R79" s="331"/>
      <c r="S79" s="331"/>
      <c r="T79" s="331"/>
      <c r="U79" s="331"/>
      <c r="V79" s="331"/>
      <c r="W79" s="331"/>
      <c r="X79" s="331"/>
      <c r="Y79" s="331"/>
      <c r="Z79" s="331"/>
      <c r="AA79" s="331"/>
      <c r="AB79" s="331"/>
      <c r="AC79" s="331"/>
      <c r="AD79" s="331"/>
      <c r="AE79" s="331"/>
      <c r="AF79" s="331"/>
      <c r="AG79" s="331"/>
      <c r="AH79" s="331"/>
    </row>
    <row r="80" spans="1:35" x14ac:dyDescent="0.35">
      <c r="A80" s="337"/>
      <c r="B80" s="337"/>
      <c r="C80" s="337"/>
      <c r="D80" s="337"/>
      <c r="E80" s="331"/>
      <c r="F80" s="331"/>
      <c r="G80" s="331"/>
      <c r="H80" s="331"/>
      <c r="I80" s="331"/>
      <c r="J80" s="331"/>
      <c r="K80" s="331"/>
      <c r="L80" s="331"/>
      <c r="M80" s="331"/>
      <c r="N80" s="331"/>
      <c r="O80" s="331"/>
      <c r="P80" s="331"/>
      <c r="Q80" s="331"/>
      <c r="R80" s="331"/>
      <c r="S80" s="331"/>
      <c r="T80" s="331"/>
      <c r="U80" s="331"/>
      <c r="V80" s="331"/>
      <c r="W80" s="331"/>
      <c r="X80" s="331"/>
      <c r="Y80" s="331"/>
      <c r="Z80" s="331"/>
      <c r="AA80" s="331"/>
      <c r="AB80" s="331"/>
      <c r="AC80" s="331"/>
      <c r="AD80" s="331"/>
      <c r="AE80" s="331"/>
      <c r="AF80" s="331"/>
      <c r="AG80" s="331"/>
      <c r="AH80" s="331"/>
    </row>
    <row r="81" spans="1:34" x14ac:dyDescent="0.35">
      <c r="A81" s="337"/>
      <c r="B81" s="337"/>
      <c r="C81" s="337"/>
      <c r="D81" s="337"/>
      <c r="E81" s="331"/>
      <c r="F81" s="331"/>
      <c r="G81" s="331"/>
      <c r="H81" s="331"/>
      <c r="I81" s="331"/>
      <c r="J81" s="331"/>
      <c r="K81" s="331"/>
      <c r="L81" s="331"/>
      <c r="M81" s="331"/>
      <c r="N81" s="331"/>
      <c r="O81" s="331"/>
      <c r="P81" s="331"/>
      <c r="Q81" s="331"/>
      <c r="R81" s="331"/>
      <c r="S81" s="331"/>
      <c r="T81" s="331"/>
      <c r="U81" s="331"/>
      <c r="V81" s="331"/>
      <c r="W81" s="331"/>
      <c r="X81" s="331"/>
      <c r="Y81" s="331"/>
      <c r="Z81" s="331"/>
      <c r="AA81" s="331"/>
      <c r="AB81" s="331"/>
      <c r="AC81" s="331"/>
      <c r="AD81" s="331"/>
      <c r="AE81" s="331"/>
      <c r="AF81" s="331"/>
      <c r="AG81" s="331"/>
      <c r="AH81" s="331"/>
    </row>
    <row r="82" spans="1:34" x14ac:dyDescent="0.35">
      <c r="A82" s="337"/>
      <c r="B82" s="337"/>
      <c r="C82" s="337"/>
      <c r="D82" s="337"/>
      <c r="E82" s="331"/>
      <c r="F82" s="331"/>
      <c r="G82" s="331"/>
      <c r="H82" s="331"/>
      <c r="I82" s="331"/>
      <c r="J82" s="331"/>
      <c r="K82" s="331"/>
      <c r="L82" s="331"/>
      <c r="M82" s="331"/>
      <c r="N82" s="331"/>
      <c r="O82" s="331"/>
      <c r="P82" s="331"/>
      <c r="Q82" s="331"/>
      <c r="R82" s="331"/>
      <c r="S82" s="331"/>
      <c r="T82" s="331"/>
      <c r="U82" s="331"/>
      <c r="V82" s="331"/>
      <c r="W82" s="331"/>
      <c r="X82" s="331"/>
      <c r="Y82" s="331"/>
      <c r="Z82" s="331"/>
      <c r="AA82" s="331"/>
      <c r="AB82" s="331"/>
      <c r="AC82" s="331"/>
      <c r="AD82" s="331"/>
      <c r="AE82" s="331"/>
      <c r="AF82" s="331"/>
      <c r="AG82" s="331"/>
      <c r="AH82" s="331"/>
    </row>
    <row r="83" spans="1:34" x14ac:dyDescent="0.35">
      <c r="A83" s="337"/>
      <c r="B83" s="337"/>
      <c r="C83" s="337"/>
      <c r="D83" s="337"/>
      <c r="E83" s="331"/>
      <c r="F83" s="331"/>
      <c r="G83" s="331"/>
      <c r="H83" s="331"/>
      <c r="I83" s="331"/>
      <c r="J83" s="331"/>
      <c r="K83" s="331"/>
      <c r="L83" s="331"/>
      <c r="M83" s="331"/>
      <c r="N83" s="331"/>
      <c r="O83" s="331"/>
      <c r="P83" s="331"/>
      <c r="Q83" s="331"/>
      <c r="R83" s="331"/>
      <c r="S83" s="331"/>
      <c r="T83" s="331"/>
      <c r="U83" s="331"/>
      <c r="V83" s="331"/>
      <c r="W83" s="331"/>
      <c r="X83" s="331"/>
      <c r="Y83" s="331"/>
      <c r="Z83" s="331"/>
      <c r="AA83" s="331"/>
      <c r="AB83" s="331"/>
      <c r="AC83" s="331"/>
      <c r="AD83" s="331"/>
      <c r="AE83" s="331"/>
      <c r="AF83" s="331"/>
      <c r="AG83" s="331"/>
      <c r="AH83" s="331"/>
    </row>
    <row r="84" spans="1:34" x14ac:dyDescent="0.35">
      <c r="A84" s="337"/>
      <c r="B84" s="337"/>
      <c r="C84" s="337"/>
      <c r="D84" s="337"/>
      <c r="E84" s="331"/>
      <c r="F84" s="331"/>
      <c r="G84" s="331"/>
      <c r="H84" s="331"/>
      <c r="I84" s="331"/>
      <c r="J84" s="331"/>
      <c r="K84" s="331"/>
      <c r="L84" s="331"/>
      <c r="M84" s="331"/>
      <c r="N84" s="331"/>
      <c r="O84" s="331"/>
      <c r="P84" s="331"/>
      <c r="Q84" s="331"/>
      <c r="R84" s="331"/>
      <c r="S84" s="331"/>
      <c r="T84" s="331"/>
      <c r="U84" s="331"/>
      <c r="V84" s="331"/>
      <c r="W84" s="331"/>
      <c r="X84" s="331"/>
      <c r="Y84" s="331"/>
      <c r="Z84" s="331"/>
      <c r="AA84" s="331"/>
      <c r="AB84" s="331"/>
      <c r="AC84" s="331"/>
      <c r="AD84" s="331"/>
      <c r="AE84" s="331"/>
      <c r="AF84" s="331"/>
      <c r="AG84" s="331"/>
      <c r="AH84" s="331"/>
    </row>
    <row r="85" spans="1:34" x14ac:dyDescent="0.35">
      <c r="A85" s="337"/>
      <c r="B85" s="337"/>
      <c r="C85" s="337"/>
      <c r="D85" s="337"/>
      <c r="E85" s="331"/>
      <c r="F85" s="331"/>
      <c r="G85" s="331"/>
      <c r="H85" s="331"/>
      <c r="I85" s="331"/>
      <c r="J85" s="331"/>
      <c r="K85" s="331"/>
      <c r="L85" s="331"/>
      <c r="M85" s="331"/>
      <c r="N85" s="331"/>
      <c r="O85" s="331"/>
      <c r="P85" s="331"/>
      <c r="Q85" s="331"/>
      <c r="R85" s="331"/>
      <c r="S85" s="331"/>
      <c r="T85" s="331"/>
      <c r="U85" s="331"/>
      <c r="V85" s="331"/>
      <c r="W85" s="331"/>
      <c r="X85" s="331"/>
      <c r="Y85" s="331"/>
      <c r="Z85" s="331"/>
      <c r="AA85" s="331"/>
      <c r="AB85" s="331"/>
      <c r="AC85" s="331"/>
      <c r="AD85" s="331"/>
      <c r="AE85" s="331"/>
      <c r="AF85" s="331"/>
      <c r="AG85" s="331"/>
      <c r="AH85" s="331"/>
    </row>
    <row r="86" spans="1:34" x14ac:dyDescent="0.35">
      <c r="A86" s="337"/>
      <c r="B86" s="337"/>
      <c r="C86" s="337"/>
      <c r="D86" s="337"/>
      <c r="E86" s="331"/>
      <c r="F86" s="331"/>
      <c r="G86" s="331"/>
      <c r="H86" s="331"/>
      <c r="I86" s="331"/>
      <c r="J86" s="331"/>
      <c r="K86" s="331"/>
      <c r="L86" s="331"/>
      <c r="M86" s="331"/>
      <c r="N86" s="331"/>
      <c r="O86" s="331"/>
      <c r="P86" s="331"/>
      <c r="Q86" s="331"/>
      <c r="R86" s="331"/>
      <c r="S86" s="331"/>
      <c r="T86" s="331"/>
      <c r="U86" s="331"/>
      <c r="V86" s="331"/>
      <c r="W86" s="331"/>
      <c r="X86" s="331"/>
      <c r="Y86" s="331"/>
      <c r="Z86" s="331"/>
      <c r="AA86" s="331"/>
      <c r="AB86" s="331"/>
      <c r="AC86" s="331"/>
      <c r="AD86" s="331"/>
      <c r="AE86" s="331"/>
      <c r="AF86" s="331"/>
      <c r="AG86" s="331"/>
      <c r="AH86" s="331"/>
    </row>
    <row r="87" spans="1:34" x14ac:dyDescent="0.35">
      <c r="A87" s="337"/>
      <c r="B87" s="337"/>
      <c r="C87" s="337"/>
      <c r="D87" s="337"/>
      <c r="E87" s="331"/>
      <c r="F87" s="331"/>
      <c r="G87" s="331"/>
      <c r="H87" s="331"/>
      <c r="I87" s="331"/>
      <c r="J87" s="331"/>
      <c r="K87" s="331"/>
      <c r="L87" s="331"/>
      <c r="M87" s="331"/>
      <c r="N87" s="331"/>
      <c r="O87" s="331"/>
      <c r="P87" s="331"/>
      <c r="Q87" s="331"/>
      <c r="R87" s="331"/>
      <c r="S87" s="331"/>
      <c r="T87" s="331"/>
      <c r="U87" s="331"/>
      <c r="V87" s="331"/>
      <c r="W87" s="331"/>
      <c r="X87" s="331"/>
      <c r="Y87" s="331"/>
      <c r="Z87" s="331"/>
      <c r="AA87" s="331"/>
      <c r="AB87" s="331"/>
      <c r="AC87" s="331"/>
      <c r="AD87" s="331"/>
      <c r="AE87" s="331"/>
      <c r="AF87" s="331"/>
      <c r="AG87" s="331"/>
      <c r="AH87" s="331"/>
    </row>
    <row r="88" spans="1:34" x14ac:dyDescent="0.35">
      <c r="A88" s="337"/>
      <c r="B88" s="337"/>
      <c r="C88" s="337"/>
      <c r="D88" s="337"/>
      <c r="E88" s="331"/>
      <c r="F88" s="331"/>
      <c r="G88" s="331"/>
      <c r="H88" s="331"/>
      <c r="I88" s="331"/>
      <c r="J88" s="331"/>
      <c r="K88" s="331"/>
      <c r="L88" s="331"/>
      <c r="M88" s="331"/>
      <c r="N88" s="331"/>
      <c r="O88" s="331"/>
      <c r="P88" s="331"/>
      <c r="Q88" s="331"/>
      <c r="R88" s="331"/>
      <c r="S88" s="331"/>
      <c r="T88" s="331"/>
      <c r="U88" s="331"/>
      <c r="V88" s="331"/>
      <c r="W88" s="331"/>
      <c r="X88" s="331"/>
      <c r="Y88" s="331"/>
      <c r="Z88" s="331"/>
      <c r="AA88" s="331"/>
      <c r="AB88" s="331"/>
      <c r="AC88" s="331"/>
      <c r="AD88" s="331"/>
      <c r="AE88" s="331"/>
      <c r="AF88" s="331"/>
      <c r="AG88" s="331"/>
      <c r="AH88" s="331"/>
    </row>
    <row r="89" spans="1:34" x14ac:dyDescent="0.35">
      <c r="A89" s="337"/>
      <c r="B89" s="337"/>
      <c r="C89" s="337"/>
      <c r="D89" s="337"/>
      <c r="E89" s="331"/>
      <c r="F89" s="331"/>
      <c r="G89" s="331"/>
      <c r="H89" s="331"/>
      <c r="I89" s="331"/>
      <c r="J89" s="331"/>
      <c r="K89" s="331"/>
      <c r="L89" s="331"/>
      <c r="M89" s="331"/>
      <c r="N89" s="331"/>
      <c r="O89" s="331"/>
      <c r="P89" s="331"/>
      <c r="Q89" s="331"/>
      <c r="R89" s="331"/>
      <c r="S89" s="331"/>
      <c r="T89" s="331"/>
      <c r="U89" s="331"/>
      <c r="V89" s="331"/>
      <c r="W89" s="331"/>
      <c r="X89" s="331"/>
      <c r="Y89" s="331"/>
      <c r="Z89" s="331"/>
      <c r="AA89" s="331"/>
      <c r="AB89" s="331"/>
      <c r="AC89" s="331"/>
      <c r="AD89" s="331"/>
      <c r="AE89" s="331"/>
      <c r="AF89" s="331"/>
      <c r="AG89" s="331"/>
      <c r="AH89" s="331"/>
    </row>
    <row r="90" spans="1:34" x14ac:dyDescent="0.35">
      <c r="A90" s="337"/>
      <c r="B90" s="337"/>
      <c r="C90" s="337"/>
      <c r="D90" s="337"/>
      <c r="E90" s="331"/>
      <c r="F90" s="331"/>
      <c r="G90" s="331"/>
      <c r="H90" s="331"/>
      <c r="I90" s="331"/>
      <c r="J90" s="331"/>
      <c r="K90" s="331"/>
      <c r="L90" s="331"/>
      <c r="M90" s="331"/>
      <c r="N90" s="331"/>
      <c r="O90" s="331"/>
      <c r="P90" s="331"/>
      <c r="Q90" s="331"/>
      <c r="R90" s="331"/>
      <c r="S90" s="331"/>
      <c r="T90" s="331"/>
      <c r="U90" s="331"/>
      <c r="V90" s="331"/>
      <c r="W90" s="331"/>
      <c r="X90" s="331"/>
      <c r="Y90" s="331"/>
      <c r="Z90" s="331"/>
      <c r="AA90" s="331"/>
      <c r="AB90" s="331"/>
      <c r="AC90" s="331"/>
      <c r="AD90" s="331"/>
      <c r="AE90" s="331"/>
      <c r="AF90" s="331"/>
      <c r="AG90" s="331"/>
      <c r="AH90" s="331"/>
    </row>
    <row r="91" spans="1:34" x14ac:dyDescent="0.35">
      <c r="A91" s="337"/>
      <c r="B91" s="337"/>
      <c r="C91" s="337"/>
      <c r="D91" s="337"/>
      <c r="E91" s="331"/>
      <c r="F91" s="331"/>
      <c r="G91" s="331"/>
      <c r="H91" s="331"/>
      <c r="I91" s="331"/>
      <c r="J91" s="331"/>
      <c r="K91" s="331"/>
      <c r="L91" s="331"/>
      <c r="M91" s="331"/>
      <c r="N91" s="331"/>
      <c r="O91" s="331"/>
      <c r="P91" s="331"/>
      <c r="Q91" s="331"/>
      <c r="R91" s="331"/>
      <c r="S91" s="331"/>
      <c r="T91" s="331"/>
      <c r="U91" s="331"/>
      <c r="V91" s="331"/>
      <c r="W91" s="331"/>
      <c r="X91" s="331"/>
      <c r="Y91" s="331"/>
      <c r="Z91" s="331"/>
      <c r="AA91" s="331"/>
      <c r="AB91" s="331"/>
      <c r="AC91" s="331"/>
      <c r="AD91" s="331"/>
      <c r="AE91" s="331"/>
      <c r="AF91" s="331"/>
      <c r="AG91" s="331"/>
      <c r="AH91" s="331"/>
    </row>
    <row r="92" spans="1:34" x14ac:dyDescent="0.35">
      <c r="A92" s="337"/>
      <c r="B92" s="337"/>
      <c r="C92" s="337"/>
      <c r="D92" s="337"/>
      <c r="E92" s="331"/>
      <c r="F92" s="331"/>
      <c r="G92" s="331"/>
      <c r="H92" s="331"/>
      <c r="I92" s="331"/>
      <c r="J92" s="331"/>
      <c r="K92" s="331"/>
      <c r="L92" s="331"/>
      <c r="M92" s="331"/>
      <c r="N92" s="331"/>
      <c r="O92" s="331"/>
      <c r="P92" s="331"/>
      <c r="Q92" s="331"/>
      <c r="R92" s="331"/>
      <c r="S92" s="331"/>
      <c r="T92" s="331"/>
      <c r="U92" s="331"/>
      <c r="V92" s="331"/>
      <c r="W92" s="331"/>
      <c r="X92" s="331"/>
      <c r="Y92" s="331"/>
      <c r="Z92" s="331"/>
      <c r="AA92" s="331"/>
      <c r="AB92" s="331"/>
      <c r="AC92" s="331"/>
      <c r="AD92" s="331"/>
      <c r="AE92" s="331"/>
      <c r="AF92" s="331"/>
      <c r="AG92" s="331"/>
      <c r="AH92" s="331"/>
    </row>
    <row r="93" spans="1:34" x14ac:dyDescent="0.35">
      <c r="A93" s="337"/>
      <c r="B93" s="337"/>
      <c r="C93" s="337"/>
      <c r="D93" s="337"/>
      <c r="E93" s="331"/>
      <c r="F93" s="331"/>
      <c r="G93" s="331"/>
      <c r="H93" s="331"/>
      <c r="I93" s="331"/>
      <c r="J93" s="331"/>
      <c r="K93" s="331"/>
      <c r="L93" s="331"/>
      <c r="M93" s="331"/>
      <c r="N93" s="331"/>
      <c r="O93" s="331"/>
      <c r="P93" s="331"/>
      <c r="Q93" s="331"/>
      <c r="R93" s="331"/>
      <c r="S93" s="331"/>
      <c r="T93" s="331"/>
      <c r="U93" s="331"/>
      <c r="V93" s="331"/>
      <c r="W93" s="331"/>
      <c r="X93" s="331"/>
      <c r="Y93" s="331"/>
      <c r="Z93" s="331"/>
      <c r="AA93" s="331"/>
      <c r="AB93" s="331"/>
      <c r="AC93" s="331"/>
      <c r="AD93" s="331"/>
      <c r="AE93" s="331"/>
      <c r="AF93" s="331"/>
      <c r="AG93" s="331"/>
      <c r="AH93" s="331"/>
    </row>
    <row r="94" spans="1:34" x14ac:dyDescent="0.35">
      <c r="A94" s="337"/>
      <c r="B94" s="337"/>
      <c r="C94" s="337"/>
      <c r="D94" s="337"/>
      <c r="E94" s="331"/>
      <c r="F94" s="331"/>
      <c r="G94" s="331"/>
      <c r="H94" s="331"/>
      <c r="I94" s="331"/>
      <c r="J94" s="331"/>
      <c r="K94" s="331"/>
      <c r="L94" s="331"/>
      <c r="M94" s="331"/>
      <c r="N94" s="331"/>
      <c r="O94" s="331"/>
      <c r="P94" s="331"/>
      <c r="Q94" s="331"/>
      <c r="R94" s="331"/>
      <c r="S94" s="331"/>
      <c r="T94" s="331"/>
      <c r="U94" s="331"/>
      <c r="V94" s="331"/>
      <c r="W94" s="331"/>
      <c r="X94" s="331"/>
      <c r="Y94" s="331"/>
      <c r="Z94" s="331"/>
      <c r="AA94" s="331"/>
      <c r="AB94" s="331"/>
      <c r="AC94" s="331"/>
      <c r="AD94" s="331"/>
      <c r="AE94" s="331"/>
      <c r="AF94" s="331"/>
      <c r="AG94" s="331"/>
      <c r="AH94" s="331"/>
    </row>
    <row r="95" spans="1:34" x14ac:dyDescent="0.35">
      <c r="A95" s="337"/>
      <c r="B95" s="337"/>
      <c r="C95" s="337"/>
      <c r="D95" s="337"/>
      <c r="E95" s="331"/>
      <c r="F95" s="331"/>
      <c r="G95" s="331"/>
      <c r="H95" s="331"/>
      <c r="I95" s="331"/>
      <c r="J95" s="331"/>
      <c r="K95" s="331"/>
      <c r="L95" s="331"/>
      <c r="M95" s="331"/>
      <c r="N95" s="331"/>
      <c r="O95" s="331"/>
      <c r="P95" s="331"/>
      <c r="Q95" s="331"/>
      <c r="R95" s="331"/>
      <c r="S95" s="331"/>
      <c r="T95" s="331"/>
      <c r="U95" s="331"/>
      <c r="V95" s="331"/>
      <c r="W95" s="331"/>
      <c r="X95" s="331"/>
      <c r="Y95" s="331"/>
      <c r="Z95" s="331"/>
      <c r="AA95" s="331"/>
      <c r="AB95" s="331"/>
      <c r="AC95" s="331"/>
      <c r="AD95" s="331"/>
      <c r="AE95" s="331"/>
      <c r="AF95" s="331"/>
      <c r="AG95" s="331"/>
      <c r="AH95" s="331"/>
    </row>
    <row r="96" spans="1:34" x14ac:dyDescent="0.35">
      <c r="A96" s="337"/>
      <c r="B96" s="337"/>
      <c r="C96" s="337"/>
      <c r="D96" s="337"/>
      <c r="E96" s="331"/>
      <c r="F96" s="331"/>
      <c r="G96" s="331"/>
      <c r="H96" s="331"/>
      <c r="I96" s="331"/>
      <c r="J96" s="331"/>
      <c r="K96" s="331"/>
      <c r="L96" s="331"/>
      <c r="M96" s="331"/>
      <c r="N96" s="331"/>
      <c r="O96" s="331"/>
      <c r="P96" s="331"/>
      <c r="Q96" s="331"/>
      <c r="R96" s="331"/>
      <c r="S96" s="331"/>
      <c r="T96" s="331"/>
      <c r="U96" s="331"/>
      <c r="V96" s="331"/>
      <c r="W96" s="331"/>
      <c r="X96" s="331"/>
      <c r="Y96" s="331"/>
      <c r="Z96" s="331"/>
      <c r="AA96" s="331"/>
      <c r="AB96" s="331"/>
      <c r="AC96" s="331"/>
      <c r="AD96" s="331"/>
      <c r="AE96" s="331"/>
      <c r="AF96" s="331"/>
      <c r="AG96" s="331"/>
      <c r="AH96" s="331"/>
    </row>
    <row r="97" spans="1:34" x14ac:dyDescent="0.35">
      <c r="A97" s="337"/>
      <c r="B97" s="337"/>
      <c r="C97" s="337"/>
      <c r="D97" s="337"/>
      <c r="E97" s="331"/>
      <c r="F97" s="331"/>
      <c r="G97" s="331"/>
      <c r="H97" s="331"/>
      <c r="I97" s="331"/>
      <c r="J97" s="331"/>
      <c r="K97" s="331"/>
      <c r="L97" s="331"/>
      <c r="M97" s="331"/>
      <c r="N97" s="331"/>
      <c r="O97" s="331"/>
      <c r="P97" s="331"/>
      <c r="Q97" s="331"/>
      <c r="R97" s="331"/>
      <c r="S97" s="331"/>
      <c r="T97" s="331"/>
      <c r="U97" s="331"/>
      <c r="V97" s="331"/>
      <c r="W97" s="331"/>
      <c r="X97" s="331"/>
      <c r="Y97" s="331"/>
      <c r="Z97" s="331"/>
      <c r="AA97" s="331"/>
      <c r="AB97" s="331"/>
      <c r="AC97" s="331"/>
      <c r="AD97" s="331"/>
      <c r="AE97" s="331"/>
      <c r="AF97" s="331"/>
      <c r="AG97" s="331"/>
      <c r="AH97" s="331"/>
    </row>
    <row r="98" spans="1:34" x14ac:dyDescent="0.35">
      <c r="A98" s="337"/>
      <c r="B98" s="337"/>
      <c r="C98" s="337"/>
      <c r="D98" s="337"/>
      <c r="E98" s="331"/>
      <c r="F98" s="331"/>
      <c r="G98" s="331"/>
      <c r="H98" s="331"/>
      <c r="I98" s="331"/>
      <c r="J98" s="331"/>
      <c r="K98" s="331"/>
      <c r="L98" s="331"/>
      <c r="M98" s="331"/>
      <c r="N98" s="331"/>
      <c r="O98" s="331"/>
      <c r="P98" s="331"/>
      <c r="Q98" s="331"/>
      <c r="R98" s="331"/>
      <c r="S98" s="331"/>
      <c r="T98" s="331"/>
      <c r="U98" s="331"/>
      <c r="V98" s="331"/>
      <c r="W98" s="331"/>
      <c r="X98" s="331"/>
      <c r="Y98" s="331"/>
      <c r="Z98" s="331"/>
      <c r="AA98" s="331"/>
      <c r="AB98" s="331"/>
      <c r="AC98" s="331"/>
      <c r="AD98" s="331"/>
      <c r="AE98" s="331"/>
      <c r="AF98" s="331"/>
      <c r="AG98" s="331"/>
      <c r="AH98" s="331"/>
    </row>
    <row r="99" spans="1:34" x14ac:dyDescent="0.35">
      <c r="A99" s="337"/>
      <c r="B99" s="337"/>
      <c r="C99" s="337"/>
      <c r="D99" s="337"/>
      <c r="E99" s="331"/>
      <c r="F99" s="331"/>
      <c r="G99" s="331"/>
      <c r="H99" s="331"/>
      <c r="I99" s="331"/>
      <c r="J99" s="331"/>
      <c r="K99" s="331"/>
      <c r="L99" s="331"/>
      <c r="M99" s="331"/>
      <c r="N99" s="331"/>
      <c r="O99" s="331"/>
      <c r="P99" s="331"/>
      <c r="Q99" s="331"/>
      <c r="R99" s="331"/>
      <c r="S99" s="331"/>
      <c r="T99" s="331"/>
      <c r="U99" s="331"/>
      <c r="V99" s="331"/>
      <c r="W99" s="331"/>
      <c r="X99" s="331"/>
      <c r="Y99" s="331"/>
      <c r="Z99" s="331"/>
      <c r="AA99" s="331"/>
      <c r="AB99" s="331"/>
      <c r="AC99" s="331"/>
      <c r="AD99" s="331"/>
      <c r="AE99" s="331"/>
      <c r="AF99" s="331"/>
      <c r="AG99" s="331"/>
      <c r="AH99" s="331"/>
    </row>
    <row r="100" spans="1:34" x14ac:dyDescent="0.35">
      <c r="A100" s="337"/>
      <c r="B100" s="337"/>
      <c r="C100" s="337"/>
      <c r="D100" s="337"/>
      <c r="E100" s="331"/>
      <c r="F100" s="331"/>
      <c r="G100" s="331"/>
      <c r="H100" s="331"/>
      <c r="I100" s="331"/>
      <c r="J100" s="331"/>
      <c r="K100" s="331"/>
      <c r="L100" s="331"/>
      <c r="M100" s="331"/>
      <c r="N100" s="331"/>
      <c r="O100" s="331"/>
      <c r="P100" s="331"/>
      <c r="Q100" s="331"/>
      <c r="R100" s="331"/>
      <c r="S100" s="331"/>
      <c r="T100" s="331"/>
      <c r="U100" s="331"/>
      <c r="V100" s="331"/>
      <c r="W100" s="331"/>
      <c r="X100" s="331"/>
      <c r="Y100" s="331"/>
      <c r="Z100" s="331"/>
      <c r="AA100" s="331"/>
      <c r="AB100" s="331"/>
      <c r="AC100" s="331"/>
      <c r="AD100" s="331"/>
      <c r="AE100" s="331"/>
      <c r="AF100" s="331"/>
      <c r="AG100" s="331"/>
      <c r="AH100" s="331"/>
    </row>
    <row r="101" spans="1:34" x14ac:dyDescent="0.35">
      <c r="A101" s="337"/>
      <c r="B101" s="337"/>
      <c r="C101" s="337"/>
      <c r="D101" s="337"/>
      <c r="E101" s="331"/>
      <c r="F101" s="331"/>
      <c r="G101" s="331"/>
      <c r="H101" s="331"/>
      <c r="I101" s="331"/>
      <c r="J101" s="331"/>
      <c r="K101" s="331"/>
      <c r="L101" s="331"/>
      <c r="M101" s="331"/>
      <c r="N101" s="331"/>
      <c r="O101" s="331"/>
      <c r="P101" s="331"/>
      <c r="Q101" s="331"/>
      <c r="R101" s="331"/>
      <c r="S101" s="331"/>
      <c r="T101" s="331"/>
      <c r="U101" s="331"/>
      <c r="V101" s="331"/>
      <c r="W101" s="331"/>
      <c r="X101" s="331"/>
      <c r="Y101" s="331"/>
      <c r="Z101" s="331"/>
      <c r="AA101" s="331"/>
      <c r="AB101" s="331"/>
      <c r="AC101" s="331"/>
      <c r="AD101" s="331"/>
      <c r="AE101" s="331"/>
      <c r="AF101" s="331"/>
      <c r="AG101" s="331"/>
      <c r="AH101" s="331"/>
    </row>
    <row r="102" spans="1:34" x14ac:dyDescent="0.35">
      <c r="A102" s="337"/>
      <c r="B102" s="337"/>
      <c r="C102" s="337"/>
      <c r="D102" s="337"/>
      <c r="E102" s="331"/>
      <c r="F102" s="331"/>
      <c r="G102" s="331"/>
      <c r="H102" s="331"/>
      <c r="I102" s="331"/>
      <c r="J102" s="331"/>
      <c r="K102" s="331"/>
      <c r="L102" s="331"/>
      <c r="M102" s="331"/>
      <c r="N102" s="331"/>
      <c r="O102" s="331"/>
      <c r="P102" s="331"/>
      <c r="Q102" s="331"/>
      <c r="R102" s="331"/>
      <c r="S102" s="331"/>
      <c r="T102" s="331"/>
      <c r="U102" s="331"/>
      <c r="V102" s="331"/>
      <c r="W102" s="331"/>
      <c r="X102" s="331"/>
      <c r="Y102" s="331"/>
      <c r="Z102" s="331"/>
      <c r="AA102" s="331"/>
      <c r="AB102" s="331"/>
      <c r="AC102" s="331"/>
      <c r="AD102" s="331"/>
      <c r="AE102" s="331"/>
      <c r="AF102" s="331"/>
      <c r="AG102" s="331"/>
      <c r="AH102" s="331"/>
    </row>
    <row r="103" spans="1:34" x14ac:dyDescent="0.35">
      <c r="A103" s="337"/>
      <c r="B103" s="337"/>
      <c r="C103" s="337"/>
      <c r="D103" s="337"/>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row>
    <row r="104" spans="1:34" x14ac:dyDescent="0.35">
      <c r="A104" s="337"/>
      <c r="B104" s="337"/>
      <c r="C104" s="337"/>
      <c r="D104" s="337"/>
      <c r="E104" s="331"/>
      <c r="F104" s="331"/>
      <c r="G104" s="331"/>
      <c r="H104" s="331"/>
      <c r="I104" s="331"/>
      <c r="J104" s="331"/>
      <c r="K104" s="331"/>
      <c r="L104" s="331"/>
      <c r="M104" s="331"/>
      <c r="N104" s="331"/>
      <c r="O104" s="331"/>
      <c r="P104" s="331"/>
      <c r="Q104" s="331"/>
      <c r="R104" s="331"/>
      <c r="S104" s="331"/>
      <c r="T104" s="331"/>
      <c r="U104" s="331"/>
      <c r="V104" s="331"/>
      <c r="W104" s="331"/>
      <c r="X104" s="331"/>
      <c r="Y104" s="331"/>
      <c r="Z104" s="331"/>
      <c r="AA104" s="331"/>
      <c r="AB104" s="331"/>
      <c r="AC104" s="331"/>
      <c r="AD104" s="331"/>
      <c r="AE104" s="331"/>
      <c r="AF104" s="331"/>
      <c r="AG104" s="331"/>
      <c r="AH104" s="331"/>
    </row>
    <row r="105" spans="1:34" x14ac:dyDescent="0.35">
      <c r="A105" s="337"/>
      <c r="B105" s="337"/>
      <c r="C105" s="337"/>
      <c r="D105" s="337"/>
      <c r="E105" s="331"/>
      <c r="F105" s="331"/>
      <c r="G105" s="331"/>
      <c r="H105" s="331"/>
      <c r="I105" s="331"/>
      <c r="J105" s="331"/>
      <c r="K105" s="331"/>
      <c r="L105" s="331"/>
      <c r="M105" s="331"/>
      <c r="N105" s="331"/>
      <c r="O105" s="331"/>
      <c r="P105" s="331"/>
      <c r="Q105" s="331"/>
      <c r="R105" s="331"/>
      <c r="S105" s="331"/>
      <c r="T105" s="331"/>
      <c r="U105" s="331"/>
      <c r="V105" s="331"/>
      <c r="W105" s="331"/>
      <c r="X105" s="331"/>
      <c r="Y105" s="331"/>
      <c r="Z105" s="331"/>
      <c r="AA105" s="331"/>
      <c r="AB105" s="331"/>
      <c r="AC105" s="331"/>
      <c r="AD105" s="331"/>
      <c r="AE105" s="331"/>
      <c r="AF105" s="331"/>
      <c r="AG105" s="331"/>
      <c r="AH105" s="331"/>
    </row>
    <row r="106" spans="1:34" x14ac:dyDescent="0.35">
      <c r="A106" s="337"/>
      <c r="B106" s="337"/>
      <c r="C106" s="337"/>
      <c r="D106" s="337"/>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row>
    <row r="107" spans="1:34" x14ac:dyDescent="0.35">
      <c r="A107" s="337"/>
      <c r="B107" s="337"/>
      <c r="C107" s="337"/>
      <c r="D107" s="337"/>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row>
    <row r="108" spans="1:34" x14ac:dyDescent="0.35">
      <c r="A108" s="337"/>
      <c r="B108" s="337"/>
      <c r="C108" s="337"/>
      <c r="D108" s="337"/>
      <c r="E108" s="331"/>
      <c r="F108" s="331"/>
      <c r="G108" s="331"/>
      <c r="H108" s="331"/>
      <c r="I108" s="331"/>
      <c r="J108" s="331"/>
      <c r="K108" s="331"/>
      <c r="L108" s="331"/>
      <c r="M108" s="331"/>
      <c r="N108" s="331"/>
      <c r="O108" s="331"/>
      <c r="P108" s="331"/>
      <c r="Q108" s="331"/>
      <c r="R108" s="331"/>
      <c r="S108" s="331"/>
      <c r="T108" s="331"/>
      <c r="U108" s="331"/>
      <c r="V108" s="331"/>
      <c r="W108" s="331"/>
      <c r="X108" s="331"/>
      <c r="Y108" s="331"/>
      <c r="Z108" s="331"/>
      <c r="AA108" s="331"/>
      <c r="AB108" s="331"/>
      <c r="AC108" s="331"/>
      <c r="AD108" s="331"/>
      <c r="AE108" s="331"/>
      <c r="AF108" s="331"/>
      <c r="AG108" s="331"/>
      <c r="AH108" s="331"/>
    </row>
    <row r="109" spans="1:34" x14ac:dyDescent="0.35">
      <c r="A109" s="337"/>
      <c r="B109" s="337"/>
      <c r="C109" s="337"/>
      <c r="D109" s="337"/>
      <c r="E109" s="331"/>
      <c r="F109" s="331"/>
      <c r="G109" s="331"/>
      <c r="H109" s="331"/>
      <c r="I109" s="331"/>
      <c r="J109" s="331"/>
      <c r="K109" s="331"/>
      <c r="L109" s="331"/>
      <c r="M109" s="331"/>
      <c r="N109" s="331"/>
      <c r="O109" s="331"/>
      <c r="P109" s="331"/>
      <c r="Q109" s="331"/>
      <c r="R109" s="331"/>
      <c r="S109" s="331"/>
      <c r="T109" s="331"/>
      <c r="U109" s="331"/>
      <c r="V109" s="331"/>
      <c r="W109" s="331"/>
      <c r="X109" s="331"/>
      <c r="Y109" s="331"/>
      <c r="Z109" s="331"/>
      <c r="AA109" s="331"/>
      <c r="AB109" s="331"/>
      <c r="AC109" s="331"/>
      <c r="AD109" s="331"/>
      <c r="AE109" s="331"/>
      <c r="AF109" s="331"/>
      <c r="AG109" s="331"/>
      <c r="AH109" s="331"/>
    </row>
    <row r="110" spans="1:34" x14ac:dyDescent="0.35">
      <c r="A110" s="337"/>
      <c r="B110" s="337"/>
      <c r="C110" s="337"/>
      <c r="D110" s="337"/>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row>
    <row r="111" spans="1:34" x14ac:dyDescent="0.35">
      <c r="A111" s="337"/>
      <c r="B111" s="337"/>
      <c r="C111" s="337"/>
      <c r="D111" s="337"/>
      <c r="E111" s="331"/>
      <c r="F111" s="331"/>
      <c r="G111" s="331"/>
      <c r="H111" s="331"/>
      <c r="I111" s="331"/>
      <c r="J111" s="331"/>
      <c r="K111" s="331"/>
      <c r="L111" s="331"/>
      <c r="M111" s="331"/>
      <c r="N111" s="331"/>
      <c r="O111" s="331"/>
      <c r="P111" s="331"/>
      <c r="Q111" s="331"/>
      <c r="R111" s="331"/>
      <c r="S111" s="331"/>
      <c r="T111" s="331"/>
      <c r="U111" s="331"/>
      <c r="V111" s="331"/>
      <c r="W111" s="331"/>
      <c r="X111" s="331"/>
      <c r="Y111" s="331"/>
      <c r="Z111" s="331"/>
      <c r="AA111" s="331"/>
      <c r="AB111" s="331"/>
      <c r="AC111" s="331"/>
      <c r="AD111" s="331"/>
      <c r="AE111" s="331"/>
      <c r="AF111" s="331"/>
      <c r="AG111" s="331"/>
      <c r="AH111" s="331"/>
    </row>
    <row r="112" spans="1:34" x14ac:dyDescent="0.35">
      <c r="A112" s="337"/>
      <c r="B112" s="337"/>
      <c r="C112" s="337"/>
      <c r="D112" s="337"/>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row>
    <row r="113" spans="1:34" x14ac:dyDescent="0.35">
      <c r="A113" s="337"/>
      <c r="B113" s="337"/>
      <c r="C113" s="337"/>
      <c r="D113" s="337"/>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row>
    <row r="114" spans="1:34" x14ac:dyDescent="0.35">
      <c r="A114" s="337"/>
      <c r="B114" s="337"/>
      <c r="C114" s="337"/>
      <c r="D114" s="337"/>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row>
    <row r="115" spans="1:34" x14ac:dyDescent="0.35">
      <c r="A115" s="337"/>
      <c r="B115" s="337"/>
      <c r="C115" s="337"/>
      <c r="D115" s="337"/>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row>
    <row r="116" spans="1:34" x14ac:dyDescent="0.35">
      <c r="A116" s="337"/>
      <c r="B116" s="337"/>
      <c r="C116" s="337"/>
      <c r="D116" s="337"/>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row>
    <row r="117" spans="1:34" x14ac:dyDescent="0.35">
      <c r="A117" s="337"/>
      <c r="B117" s="337"/>
      <c r="C117" s="337"/>
      <c r="D117" s="337"/>
      <c r="E117" s="331"/>
      <c r="F117" s="331"/>
      <c r="G117" s="331"/>
      <c r="H117" s="331"/>
      <c r="I117" s="331"/>
      <c r="J117" s="331"/>
      <c r="K117" s="331"/>
      <c r="L117" s="331"/>
      <c r="M117" s="331"/>
      <c r="N117" s="331"/>
      <c r="O117" s="331"/>
      <c r="P117" s="331"/>
      <c r="Q117" s="331"/>
      <c r="R117" s="331"/>
      <c r="S117" s="331"/>
      <c r="T117" s="331"/>
      <c r="U117" s="331"/>
      <c r="V117" s="331"/>
      <c r="W117" s="331"/>
      <c r="X117" s="331"/>
      <c r="Y117" s="331"/>
      <c r="Z117" s="331"/>
      <c r="AA117" s="331"/>
      <c r="AB117" s="331"/>
      <c r="AC117" s="331"/>
      <c r="AD117" s="331"/>
      <c r="AE117" s="331"/>
      <c r="AF117" s="331"/>
      <c r="AG117" s="331"/>
      <c r="AH117" s="331"/>
    </row>
    <row r="118" spans="1:34" x14ac:dyDescent="0.35">
      <c r="A118" s="337"/>
      <c r="B118" s="337"/>
      <c r="C118" s="337"/>
      <c r="D118" s="337"/>
      <c r="E118" s="331"/>
      <c r="F118" s="331"/>
      <c r="G118" s="331"/>
      <c r="H118" s="331"/>
      <c r="I118" s="331"/>
      <c r="J118" s="331"/>
      <c r="K118" s="331"/>
      <c r="L118" s="331"/>
      <c r="M118" s="331"/>
      <c r="N118" s="331"/>
      <c r="O118" s="331"/>
      <c r="P118" s="331"/>
      <c r="Q118" s="331"/>
      <c r="R118" s="331"/>
      <c r="S118" s="331"/>
      <c r="T118" s="331"/>
      <c r="U118" s="331"/>
      <c r="V118" s="331"/>
      <c r="W118" s="331"/>
      <c r="X118" s="331"/>
      <c r="Y118" s="331"/>
      <c r="Z118" s="331"/>
      <c r="AA118" s="331"/>
      <c r="AB118" s="331"/>
      <c r="AC118" s="331"/>
      <c r="AD118" s="331"/>
      <c r="AE118" s="331"/>
      <c r="AF118" s="331"/>
      <c r="AG118" s="331"/>
      <c r="AH118" s="331"/>
    </row>
    <row r="119" spans="1:34" x14ac:dyDescent="0.35">
      <c r="A119" s="337"/>
      <c r="B119" s="337"/>
      <c r="C119" s="337"/>
      <c r="D119" s="337"/>
      <c r="E119" s="331"/>
      <c r="F119" s="331"/>
      <c r="G119" s="331"/>
      <c r="H119" s="331"/>
      <c r="I119" s="331"/>
      <c r="J119" s="331"/>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row>
    <row r="120" spans="1:34" x14ac:dyDescent="0.35">
      <c r="A120" s="337"/>
      <c r="B120" s="337"/>
      <c r="C120" s="337"/>
      <c r="D120" s="337"/>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331"/>
      <c r="AE120" s="331"/>
      <c r="AF120" s="331"/>
      <c r="AG120" s="331"/>
      <c r="AH120" s="331"/>
    </row>
    <row r="121" spans="1:34" x14ac:dyDescent="0.35">
      <c r="A121" s="337"/>
      <c r="B121" s="337"/>
      <c r="C121" s="337"/>
      <c r="D121" s="337"/>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331"/>
      <c r="AE121" s="331"/>
      <c r="AF121" s="331"/>
      <c r="AG121" s="331"/>
      <c r="AH121" s="331"/>
    </row>
    <row r="122" spans="1:34" x14ac:dyDescent="0.35">
      <c r="A122" s="337"/>
      <c r="B122" s="337"/>
      <c r="C122" s="337"/>
      <c r="D122" s="337"/>
      <c r="E122" s="331"/>
      <c r="F122" s="331"/>
      <c r="G122" s="331"/>
      <c r="H122" s="331"/>
      <c r="I122" s="331"/>
      <c r="J122" s="331"/>
      <c r="K122" s="331"/>
      <c r="L122" s="331"/>
      <c r="M122" s="331"/>
      <c r="N122" s="331"/>
      <c r="O122" s="331"/>
      <c r="P122" s="331"/>
      <c r="Q122" s="331"/>
      <c r="R122" s="331"/>
      <c r="S122" s="331"/>
      <c r="T122" s="331"/>
      <c r="U122" s="331"/>
      <c r="V122" s="331"/>
      <c r="W122" s="331"/>
      <c r="X122" s="331"/>
      <c r="Y122" s="331"/>
      <c r="Z122" s="331"/>
      <c r="AA122" s="331"/>
      <c r="AB122" s="331"/>
      <c r="AC122" s="331"/>
      <c r="AD122" s="331"/>
      <c r="AE122" s="331"/>
      <c r="AF122" s="331"/>
      <c r="AG122" s="331"/>
      <c r="AH122" s="331"/>
    </row>
    <row r="123" spans="1:34" x14ac:dyDescent="0.35">
      <c r="A123" s="337"/>
      <c r="B123" s="337"/>
      <c r="C123" s="337"/>
      <c r="D123" s="337"/>
      <c r="E123" s="331"/>
      <c r="F123" s="331"/>
      <c r="G123" s="331"/>
      <c r="H123" s="331"/>
      <c r="I123" s="331"/>
      <c r="J123" s="331"/>
      <c r="K123" s="331"/>
      <c r="L123" s="331"/>
      <c r="M123" s="331"/>
      <c r="N123" s="331"/>
      <c r="O123" s="331"/>
      <c r="P123" s="331"/>
      <c r="Q123" s="331"/>
      <c r="R123" s="331"/>
      <c r="S123" s="331"/>
      <c r="T123" s="331"/>
      <c r="U123" s="331"/>
      <c r="V123" s="331"/>
      <c r="W123" s="331"/>
      <c r="X123" s="331"/>
      <c r="Y123" s="331"/>
      <c r="Z123" s="331"/>
      <c r="AA123" s="331"/>
      <c r="AB123" s="331"/>
      <c r="AC123" s="331"/>
      <c r="AD123" s="331"/>
      <c r="AE123" s="331"/>
      <c r="AF123" s="331"/>
      <c r="AG123" s="331"/>
      <c r="AH123" s="331"/>
    </row>
    <row r="124" spans="1:34" x14ac:dyDescent="0.35">
      <c r="A124" s="337"/>
      <c r="B124" s="337"/>
      <c r="C124" s="337"/>
      <c r="D124" s="337"/>
      <c r="E124" s="331"/>
      <c r="F124" s="331"/>
      <c r="G124" s="331"/>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row>
    <row r="125" spans="1:34" x14ac:dyDescent="0.35">
      <c r="A125" s="337"/>
      <c r="B125" s="337"/>
      <c r="C125" s="337"/>
      <c r="D125" s="337"/>
      <c r="E125" s="331"/>
      <c r="F125" s="331"/>
      <c r="G125" s="331"/>
      <c r="H125" s="331"/>
      <c r="I125" s="331"/>
      <c r="J125" s="331"/>
      <c r="K125" s="331"/>
      <c r="L125" s="331"/>
      <c r="M125" s="331"/>
      <c r="N125" s="331"/>
      <c r="O125" s="331"/>
      <c r="P125" s="331"/>
      <c r="Q125" s="331"/>
      <c r="R125" s="331"/>
      <c r="S125" s="331"/>
      <c r="T125" s="331"/>
      <c r="U125" s="331"/>
      <c r="V125" s="331"/>
      <c r="W125" s="331"/>
      <c r="X125" s="331"/>
      <c r="Y125" s="331"/>
      <c r="Z125" s="331"/>
      <c r="AA125" s="331"/>
      <c r="AB125" s="331"/>
      <c r="AC125" s="331"/>
      <c r="AD125" s="331"/>
      <c r="AE125" s="331"/>
      <c r="AF125" s="331"/>
      <c r="AG125" s="331"/>
      <c r="AH125" s="331"/>
    </row>
    <row r="126" spans="1:34" x14ac:dyDescent="0.35">
      <c r="A126" s="337"/>
      <c r="B126" s="337"/>
      <c r="C126" s="337"/>
      <c r="D126" s="337"/>
      <c r="E126" s="331"/>
      <c r="F126" s="331"/>
      <c r="G126" s="331"/>
      <c r="H126" s="331"/>
      <c r="I126" s="331"/>
      <c r="J126" s="331"/>
      <c r="K126" s="331"/>
      <c r="L126" s="331"/>
      <c r="M126" s="331"/>
      <c r="N126" s="331"/>
      <c r="O126" s="331"/>
      <c r="P126" s="331"/>
      <c r="Q126" s="331"/>
      <c r="R126" s="331"/>
      <c r="S126" s="331"/>
      <c r="T126" s="331"/>
      <c r="U126" s="331"/>
      <c r="V126" s="331"/>
      <c r="W126" s="331"/>
      <c r="X126" s="331"/>
      <c r="Y126" s="331"/>
      <c r="Z126" s="331"/>
      <c r="AA126" s="331"/>
      <c r="AB126" s="331"/>
      <c r="AC126" s="331"/>
      <c r="AD126" s="331"/>
      <c r="AE126" s="331"/>
      <c r="AF126" s="331"/>
      <c r="AG126" s="331"/>
      <c r="AH126" s="331"/>
    </row>
    <row r="127" spans="1:34" x14ac:dyDescent="0.35">
      <c r="A127" s="337"/>
      <c r="B127" s="337"/>
      <c r="C127" s="337"/>
      <c r="D127" s="337"/>
      <c r="E127" s="331"/>
      <c r="F127" s="331"/>
      <c r="G127" s="331"/>
      <c r="H127" s="331"/>
      <c r="I127" s="331"/>
      <c r="J127" s="331"/>
      <c r="K127" s="331"/>
      <c r="L127" s="331"/>
      <c r="M127" s="331"/>
      <c r="N127" s="331"/>
      <c r="O127" s="331"/>
      <c r="P127" s="331"/>
      <c r="Q127" s="331"/>
      <c r="R127" s="331"/>
      <c r="S127" s="331"/>
      <c r="T127" s="331"/>
      <c r="U127" s="331"/>
      <c r="V127" s="331"/>
      <c r="W127" s="331"/>
      <c r="X127" s="331"/>
      <c r="Y127" s="331"/>
      <c r="Z127" s="331"/>
      <c r="AA127" s="331"/>
      <c r="AB127" s="331"/>
      <c r="AC127" s="331"/>
      <c r="AD127" s="331"/>
      <c r="AE127" s="331"/>
      <c r="AF127" s="331"/>
      <c r="AG127" s="331"/>
      <c r="AH127" s="331"/>
    </row>
    <row r="128" spans="1:34" x14ac:dyDescent="0.35">
      <c r="A128" s="337"/>
      <c r="B128" s="337"/>
      <c r="C128" s="337"/>
      <c r="D128" s="337"/>
      <c r="E128" s="331"/>
      <c r="F128" s="331"/>
      <c r="G128" s="331"/>
      <c r="H128" s="331"/>
      <c r="I128" s="331"/>
      <c r="J128" s="331"/>
      <c r="K128" s="331"/>
      <c r="L128" s="331"/>
      <c r="M128" s="331"/>
      <c r="N128" s="331"/>
      <c r="O128" s="331"/>
      <c r="P128" s="331"/>
      <c r="Q128" s="331"/>
      <c r="R128" s="331"/>
      <c r="S128" s="331"/>
      <c r="T128" s="331"/>
      <c r="U128" s="331"/>
      <c r="V128" s="331"/>
      <c r="W128" s="331"/>
      <c r="X128" s="331"/>
      <c r="Y128" s="331"/>
      <c r="Z128" s="331"/>
      <c r="AA128" s="331"/>
      <c r="AB128" s="331"/>
      <c r="AC128" s="331"/>
      <c r="AD128" s="331"/>
      <c r="AE128" s="331"/>
      <c r="AF128" s="331"/>
      <c r="AG128" s="331"/>
      <c r="AH128" s="331"/>
    </row>
    <row r="129" spans="1:34" x14ac:dyDescent="0.35">
      <c r="A129" s="337"/>
      <c r="B129" s="337"/>
      <c r="C129" s="337"/>
      <c r="D129" s="337"/>
      <c r="E129" s="331"/>
      <c r="F129" s="331"/>
      <c r="G129" s="331"/>
      <c r="H129" s="331"/>
      <c r="I129" s="331"/>
      <c r="J129" s="331"/>
      <c r="K129" s="331"/>
      <c r="L129" s="331"/>
      <c r="M129" s="331"/>
      <c r="N129" s="331"/>
      <c r="O129" s="331"/>
      <c r="P129" s="331"/>
      <c r="Q129" s="331"/>
      <c r="R129" s="331"/>
      <c r="S129" s="331"/>
      <c r="T129" s="331"/>
      <c r="U129" s="331"/>
      <c r="V129" s="331"/>
      <c r="W129" s="331"/>
      <c r="X129" s="331"/>
      <c r="Y129" s="331"/>
      <c r="Z129" s="331"/>
      <c r="AA129" s="331"/>
      <c r="AB129" s="331"/>
      <c r="AC129" s="331"/>
      <c r="AD129" s="331"/>
      <c r="AE129" s="331"/>
      <c r="AF129" s="331"/>
      <c r="AG129" s="331"/>
      <c r="AH129" s="331"/>
    </row>
    <row r="130" spans="1:34" x14ac:dyDescent="0.35">
      <c r="A130" s="337"/>
      <c r="B130" s="337"/>
      <c r="C130" s="337"/>
      <c r="D130" s="337"/>
      <c r="E130" s="331"/>
      <c r="F130" s="331"/>
      <c r="G130" s="331"/>
      <c r="H130" s="331"/>
      <c r="I130" s="331"/>
      <c r="J130" s="331"/>
      <c r="K130" s="331"/>
      <c r="L130" s="331"/>
      <c r="M130" s="331"/>
      <c r="N130" s="331"/>
      <c r="O130" s="331"/>
      <c r="P130" s="331"/>
      <c r="Q130" s="331"/>
      <c r="R130" s="331"/>
      <c r="S130" s="331"/>
      <c r="T130" s="331"/>
      <c r="U130" s="331"/>
      <c r="V130" s="331"/>
      <c r="W130" s="331"/>
      <c r="X130" s="331"/>
      <c r="Y130" s="331"/>
      <c r="Z130" s="331"/>
      <c r="AA130" s="331"/>
      <c r="AB130" s="331"/>
      <c r="AC130" s="331"/>
      <c r="AD130" s="331"/>
      <c r="AE130" s="331"/>
      <c r="AF130" s="331"/>
      <c r="AG130" s="331"/>
      <c r="AH130" s="331"/>
    </row>
    <row r="131" spans="1:34" x14ac:dyDescent="0.35">
      <c r="A131" s="337"/>
      <c r="B131" s="337"/>
      <c r="C131" s="337"/>
      <c r="D131" s="337"/>
      <c r="E131" s="331"/>
      <c r="F131" s="331"/>
      <c r="G131" s="331"/>
      <c r="H131" s="331"/>
      <c r="I131" s="331"/>
      <c r="J131" s="331"/>
      <c r="K131" s="331"/>
      <c r="L131" s="331"/>
      <c r="M131" s="331"/>
      <c r="N131" s="331"/>
      <c r="O131" s="331"/>
      <c r="P131" s="331"/>
      <c r="Q131" s="331"/>
      <c r="R131" s="331"/>
      <c r="S131" s="331"/>
      <c r="T131" s="331"/>
      <c r="U131" s="331"/>
      <c r="V131" s="331"/>
      <c r="W131" s="331"/>
      <c r="X131" s="331"/>
      <c r="Y131" s="331"/>
      <c r="Z131" s="331"/>
      <c r="AA131" s="331"/>
      <c r="AB131" s="331"/>
      <c r="AC131" s="331"/>
      <c r="AD131" s="331"/>
      <c r="AE131" s="331"/>
      <c r="AF131" s="331"/>
      <c r="AG131" s="331"/>
      <c r="AH131" s="331"/>
    </row>
    <row r="132" spans="1:34" x14ac:dyDescent="0.35">
      <c r="A132" s="337"/>
      <c r="B132" s="337"/>
      <c r="C132" s="337"/>
      <c r="D132" s="337"/>
      <c r="E132" s="331"/>
      <c r="F132" s="331"/>
      <c r="G132" s="331"/>
      <c r="H132" s="331"/>
      <c r="I132" s="331"/>
      <c r="J132" s="331"/>
      <c r="K132" s="331"/>
      <c r="L132" s="331"/>
      <c r="M132" s="331"/>
      <c r="N132" s="331"/>
      <c r="O132" s="331"/>
      <c r="P132" s="331"/>
      <c r="Q132" s="331"/>
      <c r="R132" s="331"/>
      <c r="S132" s="331"/>
      <c r="T132" s="331"/>
      <c r="U132" s="331"/>
      <c r="V132" s="331"/>
      <c r="W132" s="331"/>
      <c r="X132" s="331"/>
      <c r="Y132" s="331"/>
      <c r="Z132" s="331"/>
      <c r="AA132" s="331"/>
      <c r="AB132" s="331"/>
      <c r="AC132" s="331"/>
      <c r="AD132" s="331"/>
      <c r="AE132" s="331"/>
      <c r="AF132" s="331"/>
      <c r="AG132" s="331"/>
      <c r="AH132" s="331"/>
    </row>
    <row r="133" spans="1:34" x14ac:dyDescent="0.35">
      <c r="A133" s="337"/>
      <c r="B133" s="337"/>
      <c r="C133" s="337"/>
      <c r="D133" s="337"/>
      <c r="E133" s="331"/>
      <c r="F133" s="331"/>
      <c r="G133" s="331"/>
      <c r="H133" s="331"/>
      <c r="I133" s="331"/>
      <c r="J133" s="331"/>
      <c r="K133" s="331"/>
      <c r="L133" s="331"/>
      <c r="M133" s="331"/>
      <c r="N133" s="331"/>
      <c r="O133" s="331"/>
      <c r="P133" s="331"/>
      <c r="Q133" s="331"/>
      <c r="R133" s="331"/>
      <c r="S133" s="331"/>
      <c r="T133" s="331"/>
      <c r="U133" s="331"/>
      <c r="V133" s="331"/>
      <c r="W133" s="331"/>
      <c r="X133" s="331"/>
      <c r="Y133" s="331"/>
      <c r="Z133" s="331"/>
      <c r="AA133" s="331"/>
    </row>
  </sheetData>
  <mergeCells count="9">
    <mergeCell ref="B11:F11"/>
    <mergeCell ref="AB11:AD11"/>
    <mergeCell ref="A1:AA1"/>
    <mergeCell ref="G8:T8"/>
    <mergeCell ref="U8:X8"/>
    <mergeCell ref="G9:T9"/>
    <mergeCell ref="U9:X9"/>
    <mergeCell ref="G10:T10"/>
    <mergeCell ref="U10:X10"/>
  </mergeCells>
  <pageMargins left="0.7" right="0.7" top="0.75" bottom="0.75" header="0.3" footer="0.3"/>
  <pageSetup paperSize="9" orientation="portrait"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3C962-2BE1-4F6F-807A-D95BAC24A314}">
  <sheetPr>
    <tabColor theme="5"/>
  </sheetPr>
  <dimension ref="A1:AB96"/>
  <sheetViews>
    <sheetView zoomScale="85" zoomScaleNormal="85" workbookViewId="0">
      <selection activeCell="R52" sqref="R52"/>
    </sheetView>
  </sheetViews>
  <sheetFormatPr baseColWidth="10" defaultColWidth="9.1796875" defaultRowHeight="14.5" x14ac:dyDescent="0.35"/>
  <cols>
    <col min="1" max="1" width="76.81640625" style="138" customWidth="1"/>
    <col min="2" max="2" width="7.1796875" customWidth="1"/>
    <col min="3" max="3" width="6.7265625" customWidth="1"/>
    <col min="4" max="4" width="5.81640625" customWidth="1"/>
    <col min="5" max="19" width="5.54296875" customWidth="1"/>
    <col min="20" max="20" width="8.26953125" customWidth="1"/>
    <col min="21" max="21" width="23.7265625" customWidth="1"/>
    <col min="22" max="22" width="9.7265625" customWidth="1"/>
    <col min="23" max="23" width="23.54296875" customWidth="1"/>
    <col min="24" max="27" width="5.54296875" customWidth="1"/>
  </cols>
  <sheetData>
    <row r="1" spans="1:28" ht="99.65" customHeight="1" thickBot="1" x14ac:dyDescent="0.4">
      <c r="A1" s="798" t="s">
        <v>330</v>
      </c>
      <c r="B1" s="799"/>
      <c r="C1" s="799"/>
      <c r="D1" s="799"/>
      <c r="E1" s="799"/>
      <c r="F1" s="799"/>
      <c r="G1" s="799"/>
      <c r="H1" s="799"/>
      <c r="I1" s="799"/>
      <c r="J1" s="799"/>
      <c r="K1" s="799"/>
      <c r="L1" s="799"/>
      <c r="M1" s="799"/>
      <c r="N1" s="799"/>
      <c r="O1" s="799"/>
      <c r="P1" s="799"/>
      <c r="Q1" s="799"/>
      <c r="R1" s="799"/>
      <c r="S1" s="799"/>
      <c r="T1" s="799"/>
      <c r="U1" s="799"/>
      <c r="V1" s="799"/>
      <c r="W1" s="799"/>
      <c r="X1" s="799"/>
      <c r="Y1" s="799"/>
      <c r="Z1" s="799"/>
      <c r="AA1" s="800"/>
      <c r="AB1" s="331"/>
    </row>
    <row r="2" spans="1:28" ht="15.75" customHeight="1" x14ac:dyDescent="0.45">
      <c r="A2" s="332" t="s">
        <v>331</v>
      </c>
      <c r="AB2" s="331"/>
    </row>
    <row r="3" spans="1:28" ht="31" customHeight="1" x14ac:dyDescent="0.35">
      <c r="A3" s="333" t="s">
        <v>332</v>
      </c>
      <c r="B3" s="334"/>
      <c r="C3" s="335"/>
      <c r="D3" s="331"/>
      <c r="E3" s="331"/>
      <c r="F3" s="331"/>
      <c r="G3" s="331"/>
      <c r="H3" s="331"/>
      <c r="I3" s="331"/>
      <c r="J3" s="331"/>
      <c r="K3" s="331"/>
      <c r="L3" s="331"/>
      <c r="M3" s="331"/>
      <c r="N3" s="331"/>
      <c r="O3" s="331"/>
      <c r="P3" s="331"/>
      <c r="Q3" s="331"/>
      <c r="R3" s="331"/>
      <c r="S3" s="331"/>
      <c r="T3" s="331"/>
      <c r="U3" s="331"/>
      <c r="V3" s="331"/>
      <c r="W3" s="331"/>
      <c r="X3" s="331"/>
      <c r="Y3" s="331"/>
      <c r="Z3" s="331"/>
      <c r="AA3" s="331"/>
      <c r="AB3" s="331"/>
    </row>
    <row r="4" spans="1:28" ht="30.65" customHeight="1" x14ac:dyDescent="0.35">
      <c r="A4" s="333" t="s">
        <v>333</v>
      </c>
      <c r="B4" s="336"/>
      <c r="C4" s="337"/>
      <c r="D4" s="331"/>
      <c r="E4" s="331"/>
      <c r="F4" s="331"/>
      <c r="G4" s="331"/>
      <c r="H4" s="331"/>
      <c r="I4" s="331"/>
      <c r="J4" s="331"/>
      <c r="K4" s="331"/>
      <c r="L4" s="331"/>
      <c r="M4" s="331"/>
      <c r="N4" s="331"/>
      <c r="O4" s="331"/>
      <c r="P4" s="331"/>
      <c r="Q4" s="331"/>
      <c r="R4" s="331"/>
      <c r="S4" s="331"/>
      <c r="T4" s="331"/>
      <c r="U4" s="331"/>
      <c r="V4" s="331"/>
      <c r="W4" s="331"/>
      <c r="X4" s="331"/>
      <c r="Y4" s="331"/>
      <c r="Z4" s="331"/>
      <c r="AA4" s="331"/>
      <c r="AB4" s="331"/>
    </row>
    <row r="5" spans="1:28" ht="16.5" customHeight="1" thickBot="1" x14ac:dyDescent="0.4">
      <c r="A5" s="333"/>
      <c r="B5" s="331"/>
      <c r="C5" s="337"/>
      <c r="D5" s="331"/>
      <c r="E5" s="331"/>
      <c r="F5" s="331"/>
      <c r="G5" s="331"/>
      <c r="H5" s="331"/>
      <c r="I5" s="331"/>
      <c r="J5" s="331"/>
      <c r="K5" s="331"/>
      <c r="L5" s="331"/>
      <c r="M5" s="331"/>
      <c r="N5" s="331"/>
      <c r="O5" s="331"/>
      <c r="P5" s="331"/>
      <c r="Q5" s="331"/>
      <c r="R5" s="331"/>
      <c r="S5" s="331"/>
      <c r="T5" s="331"/>
      <c r="U5" s="331"/>
      <c r="V5" s="331"/>
      <c r="W5" s="331"/>
      <c r="X5" s="331"/>
      <c r="Y5" s="331"/>
      <c r="Z5" s="331"/>
      <c r="AA5" s="331"/>
      <c r="AB5" s="331"/>
    </row>
    <row r="6" spans="1:28" ht="20.5" customHeight="1" thickBot="1" x14ac:dyDescent="0.4">
      <c r="A6" s="338" t="s">
        <v>810</v>
      </c>
      <c r="B6" s="331"/>
      <c r="C6" s="337"/>
      <c r="D6" s="331"/>
      <c r="E6" s="331"/>
      <c r="F6" s="331"/>
      <c r="G6" s="331"/>
      <c r="H6" s="331"/>
      <c r="I6" s="331"/>
      <c r="J6" s="331"/>
      <c r="K6" s="331"/>
      <c r="L6" s="331"/>
      <c r="M6" s="331"/>
      <c r="N6" s="331"/>
      <c r="O6" s="331"/>
      <c r="P6" s="331"/>
      <c r="Q6" s="331"/>
      <c r="R6" s="331"/>
      <c r="S6" s="331"/>
      <c r="T6" s="331"/>
      <c r="U6" s="331"/>
      <c r="V6" s="331"/>
      <c r="W6" s="331"/>
      <c r="X6" s="331"/>
      <c r="Y6" s="331"/>
      <c r="Z6" s="331"/>
      <c r="AA6" s="331"/>
      <c r="AB6" s="331"/>
    </row>
    <row r="7" spans="1:28" ht="18.649999999999999" customHeight="1" x14ac:dyDescent="0.35">
      <c r="A7" s="339"/>
      <c r="B7" s="331"/>
      <c r="C7" s="337"/>
      <c r="D7" s="331"/>
      <c r="E7" s="331"/>
      <c r="F7" s="331"/>
      <c r="G7" s="331"/>
      <c r="H7" s="331"/>
      <c r="I7" s="331"/>
      <c r="J7" s="331"/>
      <c r="K7" s="331"/>
      <c r="L7" s="331"/>
      <c r="M7" s="331"/>
      <c r="N7" s="331"/>
      <c r="O7" s="331"/>
      <c r="P7" s="331"/>
      <c r="Q7" s="331"/>
      <c r="R7" s="331"/>
      <c r="S7" s="331"/>
      <c r="T7" s="331"/>
      <c r="U7" s="331"/>
      <c r="V7" s="331"/>
      <c r="W7" s="331"/>
      <c r="X7" s="331"/>
      <c r="Y7" s="331"/>
      <c r="Z7" s="331"/>
      <c r="AA7" s="331"/>
      <c r="AB7" s="331"/>
    </row>
    <row r="8" spans="1:28" ht="15" thickBot="1" x14ac:dyDescent="0.4">
      <c r="A8" s="333"/>
      <c r="B8" s="337"/>
      <c r="C8" s="337"/>
      <c r="D8" s="331"/>
      <c r="E8" s="331"/>
      <c r="F8" s="331"/>
      <c r="G8" s="331"/>
      <c r="H8" s="331"/>
      <c r="I8" s="331"/>
      <c r="J8" s="331"/>
      <c r="K8" s="331"/>
      <c r="L8" s="331"/>
      <c r="M8" s="331"/>
      <c r="N8" s="331"/>
      <c r="O8" s="331"/>
      <c r="P8" s="331"/>
      <c r="Q8" s="331"/>
      <c r="R8" s="331"/>
      <c r="S8" s="331"/>
      <c r="T8" s="331"/>
      <c r="U8" s="331"/>
      <c r="V8" s="331"/>
      <c r="W8" s="331"/>
      <c r="X8" s="331"/>
      <c r="Y8" s="331"/>
      <c r="Z8" s="331"/>
      <c r="AA8" s="331"/>
      <c r="AB8" s="331"/>
    </row>
    <row r="9" spans="1:28" s="147" customFormat="1" ht="15" thickBot="1" x14ac:dyDescent="0.4">
      <c r="A9" s="338" t="s">
        <v>271</v>
      </c>
      <c r="B9" s="340">
        <v>2026</v>
      </c>
      <c r="C9" s="340">
        <v>2027</v>
      </c>
      <c r="D9" s="340">
        <v>2028</v>
      </c>
      <c r="E9" s="340">
        <v>2029</v>
      </c>
      <c r="F9" s="340">
        <v>2030</v>
      </c>
      <c r="G9" s="340">
        <v>2031</v>
      </c>
      <c r="H9" s="340">
        <v>2032</v>
      </c>
      <c r="I9" s="340">
        <v>2033</v>
      </c>
      <c r="J9" s="340">
        <v>2034</v>
      </c>
      <c r="K9" s="340">
        <v>2035</v>
      </c>
      <c r="L9" s="340">
        <v>2036</v>
      </c>
      <c r="M9" s="340">
        <v>2037</v>
      </c>
      <c r="N9" s="340">
        <v>2038</v>
      </c>
      <c r="O9" s="340">
        <v>2039</v>
      </c>
      <c r="P9" s="340">
        <v>2040</v>
      </c>
      <c r="Q9" s="340">
        <v>2041</v>
      </c>
      <c r="R9" s="340">
        <v>2042</v>
      </c>
      <c r="S9" s="340">
        <v>2043</v>
      </c>
      <c r="T9" s="340">
        <v>2044</v>
      </c>
      <c r="U9" s="340">
        <v>2045</v>
      </c>
      <c r="V9" s="331"/>
      <c r="W9" s="331"/>
      <c r="X9" s="331"/>
      <c r="Y9" s="331"/>
      <c r="Z9" s="331"/>
      <c r="AA9" s="183"/>
    </row>
    <row r="10" spans="1:28" s="147" customFormat="1" ht="15" thickBot="1" x14ac:dyDescent="0.4">
      <c r="A10" s="341" t="s">
        <v>334</v>
      </c>
      <c r="B10" s="342">
        <f>'7.1 CEP_Réseau global'!G68*1000</f>
        <v>0</v>
      </c>
      <c r="C10" s="342">
        <f>'7.1 CEP_Réseau global'!H68*1000</f>
        <v>0</v>
      </c>
      <c r="D10" s="342">
        <f>'7.1 CEP_Réseau global'!I68*1000</f>
        <v>0</v>
      </c>
      <c r="E10" s="342">
        <f>'7.1 CEP_Réseau global'!J68*1000</f>
        <v>0</v>
      </c>
      <c r="F10" s="342">
        <f>'7.1 CEP_Réseau global'!K68*1000</f>
        <v>0</v>
      </c>
      <c r="G10" s="342">
        <f>'7.1 CEP_Réseau global'!L68*1000</f>
        <v>0</v>
      </c>
      <c r="H10" s="342">
        <f>'7.1 CEP_Réseau global'!M68*1000</f>
        <v>0</v>
      </c>
      <c r="I10" s="342">
        <f>'7.1 CEP_Réseau global'!N68*1000</f>
        <v>0</v>
      </c>
      <c r="J10" s="342">
        <f>'7.1 CEP_Réseau global'!O68*1000</f>
        <v>0</v>
      </c>
      <c r="K10" s="342">
        <f>'7.1 CEP_Réseau global'!P68*1000</f>
        <v>0</v>
      </c>
      <c r="L10" s="342">
        <f>'7.1 CEP_Réseau global'!Q68*1000</f>
        <v>0</v>
      </c>
      <c r="M10" s="342">
        <f>'7.1 CEP_Réseau global'!R68*1000</f>
        <v>0</v>
      </c>
      <c r="N10" s="342">
        <f>'7.1 CEP_Réseau global'!S68*1000</f>
        <v>0</v>
      </c>
      <c r="O10" s="342">
        <f>'7.1 CEP_Réseau global'!T68*1000</f>
        <v>0</v>
      </c>
      <c r="P10" s="342">
        <f>'7.1 CEP_Réseau global'!U68*1000</f>
        <v>0</v>
      </c>
      <c r="Q10" s="342">
        <f>'7.1 CEP_Réseau global'!V68*1000</f>
        <v>0</v>
      </c>
      <c r="R10" s="342">
        <f>'7.1 CEP_Réseau global'!W68*1000</f>
        <v>0</v>
      </c>
      <c r="S10" s="342">
        <f>'7.1 CEP_Réseau global'!X68*1000</f>
        <v>0</v>
      </c>
      <c r="T10" s="342">
        <f>'7.1 CEP_Réseau global'!Y68*1000</f>
        <v>0</v>
      </c>
      <c r="U10" s="342">
        <f>'7.1 CEP_Réseau global'!Z68*1000</f>
        <v>0</v>
      </c>
      <c r="V10" s="183"/>
      <c r="W10" s="183"/>
      <c r="X10" s="183"/>
      <c r="Y10" s="183"/>
      <c r="Z10" s="183"/>
      <c r="AA10" s="183"/>
    </row>
    <row r="11" spans="1:28" x14ac:dyDescent="0.35">
      <c r="A11" s="343"/>
      <c r="B11" s="183"/>
      <c r="C11" s="183"/>
      <c r="D11" s="183"/>
      <c r="E11" s="183"/>
      <c r="F11" s="183"/>
      <c r="G11" s="183"/>
      <c r="H11" s="183"/>
      <c r="I11" s="183"/>
      <c r="J11" s="183"/>
      <c r="K11" s="183"/>
      <c r="L11" s="183"/>
      <c r="M11" s="183"/>
      <c r="N11" s="183"/>
      <c r="O11" s="183"/>
      <c r="P11" s="183"/>
      <c r="Q11" s="183"/>
      <c r="R11" s="183"/>
      <c r="S11" s="183"/>
      <c r="T11" s="183"/>
      <c r="U11" s="183"/>
      <c r="V11" s="331"/>
      <c r="W11" s="331"/>
      <c r="X11" s="331"/>
      <c r="Y11" s="331"/>
      <c r="Z11" s="331"/>
      <c r="AA11" s="331"/>
    </row>
    <row r="12" spans="1:28" ht="15" thickBot="1" x14ac:dyDescent="0.4">
      <c r="A12" s="344" t="s">
        <v>335</v>
      </c>
      <c r="B12" s="331"/>
      <c r="C12" s="331"/>
      <c r="D12" s="331"/>
      <c r="E12" s="331"/>
      <c r="F12" s="331"/>
      <c r="G12" s="331"/>
      <c r="H12" s="331"/>
      <c r="I12" s="331"/>
      <c r="J12" s="331"/>
      <c r="K12" s="331"/>
      <c r="L12" s="331"/>
      <c r="M12" s="331"/>
      <c r="N12" s="331"/>
      <c r="O12" s="331"/>
      <c r="P12" s="331"/>
      <c r="Q12" s="331"/>
      <c r="R12" s="331"/>
      <c r="S12" s="331"/>
      <c r="T12" s="331"/>
      <c r="U12" s="345" t="s">
        <v>811</v>
      </c>
      <c r="V12" s="331"/>
      <c r="W12" s="331"/>
      <c r="X12" s="331"/>
      <c r="Y12" s="331"/>
      <c r="Z12" s="331"/>
      <c r="AA12" s="331"/>
    </row>
    <row r="13" spans="1:28" ht="15" thickBot="1" x14ac:dyDescent="0.4">
      <c r="A13" s="333"/>
      <c r="B13" s="331"/>
      <c r="C13" s="331"/>
      <c r="D13" s="331"/>
      <c r="E13" s="331"/>
      <c r="F13" s="331"/>
      <c r="G13" s="331"/>
      <c r="H13" s="331"/>
      <c r="I13" s="331"/>
      <c r="J13" s="331"/>
      <c r="K13" s="331"/>
      <c r="L13" s="346"/>
      <c r="M13" s="346"/>
      <c r="N13" s="347"/>
      <c r="O13" s="347"/>
      <c r="P13" s="347"/>
      <c r="Q13" s="347"/>
      <c r="R13" s="347"/>
      <c r="S13" s="347"/>
      <c r="T13" s="348" t="s">
        <v>336</v>
      </c>
      <c r="U13" s="349"/>
      <c r="V13" s="350"/>
      <c r="W13" s="331"/>
      <c r="X13" s="331"/>
      <c r="Y13" s="331"/>
      <c r="Z13" s="331"/>
      <c r="AA13" s="331"/>
    </row>
    <row r="14" spans="1:28" x14ac:dyDescent="0.35">
      <c r="A14" s="333"/>
      <c r="B14" s="331"/>
      <c r="C14" s="331"/>
      <c r="D14" s="331"/>
      <c r="E14" s="331"/>
      <c r="F14" s="331"/>
      <c r="G14" s="331"/>
      <c r="H14" s="331"/>
      <c r="I14" s="331"/>
      <c r="J14" s="331"/>
      <c r="K14" s="331"/>
      <c r="L14" s="331"/>
      <c r="M14" s="331"/>
      <c r="N14" s="331"/>
      <c r="O14" s="331"/>
      <c r="P14" s="331"/>
      <c r="Q14" s="331"/>
      <c r="R14" s="331"/>
      <c r="S14" s="331"/>
      <c r="T14" s="331"/>
      <c r="U14" s="331"/>
      <c r="V14" s="350" t="s">
        <v>337</v>
      </c>
      <c r="W14" s="331"/>
      <c r="X14" s="331"/>
      <c r="Y14" s="331"/>
      <c r="Z14" s="331"/>
      <c r="AA14" s="331"/>
    </row>
    <row r="15" spans="1:28" x14ac:dyDescent="0.35">
      <c r="A15" s="351" t="s">
        <v>338</v>
      </c>
      <c r="B15" s="339"/>
      <c r="C15" s="352"/>
      <c r="D15" s="352"/>
      <c r="E15" s="352"/>
      <c r="F15" s="352"/>
      <c r="G15" s="352"/>
      <c r="H15" s="352"/>
      <c r="I15" s="352"/>
      <c r="J15" s="352"/>
      <c r="K15" s="352"/>
      <c r="L15" s="352"/>
      <c r="M15" s="352"/>
      <c r="N15" s="352"/>
      <c r="O15" s="352"/>
      <c r="P15" s="352"/>
      <c r="Q15" s="352"/>
      <c r="R15" s="352"/>
      <c r="S15" s="352"/>
      <c r="T15" s="352"/>
      <c r="U15" s="352"/>
      <c r="V15" s="353">
        <f>SUM(B15:U15)</f>
        <v>0</v>
      </c>
      <c r="W15" s="331"/>
      <c r="X15" s="331"/>
      <c r="Y15" s="331"/>
      <c r="Z15" s="331"/>
      <c r="AA15" s="331"/>
    </row>
    <row r="16" spans="1:28" x14ac:dyDescent="0.35">
      <c r="A16" s="337"/>
      <c r="B16" s="331"/>
      <c r="C16" s="331"/>
      <c r="D16" s="331"/>
      <c r="E16" s="331"/>
      <c r="F16" s="331"/>
      <c r="G16" s="331"/>
      <c r="H16" s="331"/>
      <c r="I16" s="331"/>
      <c r="J16" s="331"/>
      <c r="K16" s="331"/>
      <c r="L16" s="331"/>
      <c r="M16" s="331"/>
      <c r="N16" s="331"/>
      <c r="O16" s="331"/>
      <c r="P16" s="331"/>
      <c r="Q16" s="331"/>
      <c r="R16" s="331"/>
      <c r="S16" s="331"/>
      <c r="T16" s="331"/>
      <c r="U16" s="331"/>
      <c r="V16" s="353"/>
      <c r="W16" s="331"/>
      <c r="X16" s="331"/>
      <c r="Y16" s="331"/>
      <c r="Z16" s="331"/>
      <c r="AA16" s="331"/>
    </row>
    <row r="17" spans="1:28" x14ac:dyDescent="0.35">
      <c r="A17" s="351" t="s">
        <v>339</v>
      </c>
      <c r="B17" s="339"/>
      <c r="C17" s="352"/>
      <c r="D17" s="352"/>
      <c r="E17" s="352"/>
      <c r="F17" s="352"/>
      <c r="G17" s="352"/>
      <c r="H17" s="352"/>
      <c r="I17" s="352"/>
      <c r="J17" s="352"/>
      <c r="K17" s="352"/>
      <c r="L17" s="352"/>
      <c r="M17" s="352"/>
      <c r="N17" s="352"/>
      <c r="O17" s="352"/>
      <c r="P17" s="352"/>
      <c r="Q17" s="352"/>
      <c r="R17" s="352"/>
      <c r="S17" s="352"/>
      <c r="T17" s="352"/>
      <c r="U17" s="352"/>
      <c r="V17" s="353">
        <f>SUM(B17:U17)</f>
        <v>0</v>
      </c>
      <c r="W17" s="331"/>
      <c r="X17" s="331"/>
      <c r="Y17" s="331"/>
      <c r="Z17" s="331"/>
      <c r="AA17" s="331"/>
    </row>
    <row r="18" spans="1:28" x14ac:dyDescent="0.35">
      <c r="A18" s="337"/>
      <c r="B18" s="331"/>
      <c r="C18" s="331"/>
      <c r="D18" s="331"/>
      <c r="E18" s="331"/>
      <c r="F18" s="331"/>
      <c r="G18" s="331"/>
      <c r="H18" s="331"/>
      <c r="I18" s="331"/>
      <c r="J18" s="331"/>
      <c r="K18" s="331"/>
      <c r="L18" s="331"/>
      <c r="M18" s="331"/>
      <c r="N18" s="331"/>
      <c r="O18" s="331"/>
      <c r="P18" s="331"/>
      <c r="Q18" s="331"/>
      <c r="R18" s="331"/>
      <c r="S18" s="331"/>
      <c r="T18" s="331"/>
      <c r="U18" s="331"/>
      <c r="V18" s="353"/>
      <c r="W18" s="331"/>
      <c r="X18" s="331"/>
      <c r="Y18" s="331"/>
      <c r="Z18" s="331"/>
      <c r="AA18" s="331"/>
    </row>
    <row r="19" spans="1:28" ht="29.5" customHeight="1" x14ac:dyDescent="0.35">
      <c r="A19" s="354" t="s">
        <v>340</v>
      </c>
      <c r="B19" s="339"/>
      <c r="C19" s="339"/>
      <c r="D19" s="339"/>
      <c r="E19" s="339"/>
      <c r="F19" s="339"/>
      <c r="G19" s="339"/>
      <c r="H19" s="339"/>
      <c r="I19" s="339"/>
      <c r="J19" s="339"/>
      <c r="K19" s="339"/>
      <c r="L19" s="339"/>
      <c r="M19" s="339"/>
      <c r="N19" s="339"/>
      <c r="O19" s="339"/>
      <c r="P19" s="339"/>
      <c r="Q19" s="339"/>
      <c r="R19" s="339"/>
      <c r="S19" s="339"/>
      <c r="T19" s="339"/>
      <c r="U19" s="339"/>
      <c r="V19" s="353">
        <f>SUM(B19:U19)</f>
        <v>0</v>
      </c>
      <c r="W19" s="331"/>
      <c r="X19" s="331"/>
      <c r="Y19" s="331"/>
      <c r="Z19" s="331"/>
      <c r="AA19" s="331"/>
    </row>
    <row r="20" spans="1:28" x14ac:dyDescent="0.35">
      <c r="A20" s="337"/>
      <c r="B20" s="331"/>
      <c r="C20" s="331"/>
      <c r="D20" s="331"/>
      <c r="E20" s="331"/>
      <c r="F20" s="331"/>
      <c r="G20" s="331"/>
      <c r="H20" s="331"/>
      <c r="I20" s="331"/>
      <c r="J20" s="331"/>
      <c r="K20" s="331"/>
      <c r="L20" s="331"/>
      <c r="M20" s="331"/>
      <c r="N20" s="331"/>
      <c r="O20" s="331"/>
      <c r="P20" s="331"/>
      <c r="Q20" s="331"/>
      <c r="R20" s="331"/>
      <c r="S20" s="331"/>
      <c r="T20" s="331"/>
      <c r="U20" s="331"/>
      <c r="V20" s="353"/>
      <c r="W20" s="331"/>
      <c r="X20" s="331"/>
      <c r="Y20" s="331"/>
      <c r="Z20" s="331"/>
      <c r="AA20" s="331"/>
    </row>
    <row r="21" spans="1:28" x14ac:dyDescent="0.35">
      <c r="A21" s="355" t="s">
        <v>341</v>
      </c>
      <c r="B21" s="356">
        <f>B10+B17+B19</f>
        <v>0</v>
      </c>
      <c r="C21" s="356">
        <f t="shared" ref="C21:U21" si="0">C10+C17+C19</f>
        <v>0</v>
      </c>
      <c r="D21" s="356">
        <f t="shared" si="0"/>
        <v>0</v>
      </c>
      <c r="E21" s="356">
        <f t="shared" si="0"/>
        <v>0</v>
      </c>
      <c r="F21" s="356">
        <f t="shared" si="0"/>
        <v>0</v>
      </c>
      <c r="G21" s="356">
        <f t="shared" si="0"/>
        <v>0</v>
      </c>
      <c r="H21" s="356">
        <f t="shared" si="0"/>
        <v>0</v>
      </c>
      <c r="I21" s="356">
        <f t="shared" si="0"/>
        <v>0</v>
      </c>
      <c r="J21" s="356">
        <f t="shared" si="0"/>
        <v>0</v>
      </c>
      <c r="K21" s="356">
        <f t="shared" si="0"/>
        <v>0</v>
      </c>
      <c r="L21" s="356">
        <f t="shared" si="0"/>
        <v>0</v>
      </c>
      <c r="M21" s="356">
        <f t="shared" si="0"/>
        <v>0</v>
      </c>
      <c r="N21" s="356">
        <f t="shared" si="0"/>
        <v>0</v>
      </c>
      <c r="O21" s="356">
        <f t="shared" si="0"/>
        <v>0</v>
      </c>
      <c r="P21" s="356">
        <f t="shared" si="0"/>
        <v>0</v>
      </c>
      <c r="Q21" s="356">
        <f t="shared" si="0"/>
        <v>0</v>
      </c>
      <c r="R21" s="356">
        <f t="shared" si="0"/>
        <v>0</v>
      </c>
      <c r="S21" s="356">
        <f t="shared" si="0"/>
        <v>0</v>
      </c>
      <c r="T21" s="356">
        <f t="shared" si="0"/>
        <v>0</v>
      </c>
      <c r="U21" s="356">
        <f t="shared" si="0"/>
        <v>0</v>
      </c>
      <c r="V21" s="353">
        <f>SUM(B21:U21)</f>
        <v>0</v>
      </c>
      <c r="W21" s="331"/>
      <c r="X21" s="331"/>
      <c r="Y21" s="331"/>
      <c r="Z21" s="331"/>
      <c r="AA21" s="331"/>
    </row>
    <row r="22" spans="1:28" x14ac:dyDescent="0.35">
      <c r="A22" s="337"/>
      <c r="B22" s="331"/>
      <c r="C22" s="331"/>
      <c r="D22" s="331"/>
      <c r="E22" s="331"/>
      <c r="F22" s="331"/>
      <c r="G22" s="331"/>
      <c r="H22" s="331"/>
      <c r="I22" s="331"/>
      <c r="J22" s="331"/>
      <c r="K22" s="331"/>
      <c r="L22" s="331"/>
      <c r="M22" s="331"/>
      <c r="N22" s="331"/>
      <c r="O22" s="331"/>
      <c r="P22" s="331"/>
      <c r="Q22" s="331"/>
      <c r="R22" s="331"/>
      <c r="S22" s="331"/>
      <c r="T22" s="331"/>
      <c r="U22" s="331"/>
      <c r="V22" s="353"/>
      <c r="W22" s="331"/>
      <c r="X22" s="331"/>
      <c r="Y22" s="331"/>
      <c r="Z22" s="331"/>
      <c r="AA22" s="331"/>
    </row>
    <row r="23" spans="1:28" x14ac:dyDescent="0.35">
      <c r="A23" s="355" t="s">
        <v>812</v>
      </c>
      <c r="B23" s="357">
        <f>-IF(B21&gt;0,B21*0.25,0)</f>
        <v>0</v>
      </c>
      <c r="C23" s="357">
        <f t="shared" ref="C23:U23" si="1">-IF(C21&gt;0,C21*0.25,0)</f>
        <v>0</v>
      </c>
      <c r="D23" s="357">
        <f t="shared" si="1"/>
        <v>0</v>
      </c>
      <c r="E23" s="357">
        <f t="shared" si="1"/>
        <v>0</v>
      </c>
      <c r="F23" s="357">
        <f t="shared" si="1"/>
        <v>0</v>
      </c>
      <c r="G23" s="357">
        <f t="shared" si="1"/>
        <v>0</v>
      </c>
      <c r="H23" s="357">
        <f t="shared" si="1"/>
        <v>0</v>
      </c>
      <c r="I23" s="357">
        <f t="shared" si="1"/>
        <v>0</v>
      </c>
      <c r="J23" s="357">
        <f t="shared" si="1"/>
        <v>0</v>
      </c>
      <c r="K23" s="357">
        <f t="shared" si="1"/>
        <v>0</v>
      </c>
      <c r="L23" s="357">
        <f t="shared" si="1"/>
        <v>0</v>
      </c>
      <c r="M23" s="357">
        <f t="shared" si="1"/>
        <v>0</v>
      </c>
      <c r="N23" s="357">
        <f t="shared" si="1"/>
        <v>0</v>
      </c>
      <c r="O23" s="357">
        <f t="shared" si="1"/>
        <v>0</v>
      </c>
      <c r="P23" s="357">
        <f t="shared" si="1"/>
        <v>0</v>
      </c>
      <c r="Q23" s="357">
        <f t="shared" si="1"/>
        <v>0</v>
      </c>
      <c r="R23" s="357">
        <f t="shared" si="1"/>
        <v>0</v>
      </c>
      <c r="S23" s="357">
        <f t="shared" si="1"/>
        <v>0</v>
      </c>
      <c r="T23" s="357">
        <f t="shared" si="1"/>
        <v>0</v>
      </c>
      <c r="U23" s="357">
        <f t="shared" si="1"/>
        <v>0</v>
      </c>
      <c r="V23" s="353">
        <f>SUM(B23:U23)</f>
        <v>0</v>
      </c>
      <c r="W23" s="331"/>
      <c r="X23" s="331"/>
      <c r="Y23" s="331"/>
      <c r="Z23" s="331"/>
      <c r="AA23" s="331"/>
    </row>
    <row r="24" spans="1:28" x14ac:dyDescent="0.35">
      <c r="A24" s="337"/>
      <c r="B24" s="331"/>
      <c r="C24" s="331"/>
      <c r="D24" s="331"/>
      <c r="E24" s="331"/>
      <c r="F24" s="331"/>
      <c r="G24" s="331"/>
      <c r="H24" s="331"/>
      <c r="I24" s="331"/>
      <c r="J24" s="331"/>
      <c r="K24" s="331"/>
      <c r="L24" s="331"/>
      <c r="M24" s="331"/>
      <c r="N24" s="331"/>
      <c r="O24" s="331"/>
      <c r="P24" s="331"/>
      <c r="Q24" s="331"/>
      <c r="R24" s="331"/>
      <c r="S24" s="331"/>
      <c r="T24" s="331"/>
      <c r="U24" s="331"/>
      <c r="V24" s="353"/>
      <c r="W24" s="331"/>
      <c r="X24" s="331"/>
      <c r="Y24" s="331"/>
      <c r="Z24" s="331"/>
      <c r="AA24" s="331"/>
    </row>
    <row r="25" spans="1:28" x14ac:dyDescent="0.35">
      <c r="A25" s="351" t="s">
        <v>342</v>
      </c>
      <c r="B25" s="339"/>
      <c r="C25" s="352"/>
      <c r="D25" s="339"/>
      <c r="E25" s="352"/>
      <c r="F25" s="352"/>
      <c r="G25" s="352"/>
      <c r="H25" s="352"/>
      <c r="I25" s="352"/>
      <c r="J25" s="352"/>
      <c r="K25" s="352"/>
      <c r="L25" s="352"/>
      <c r="M25" s="352"/>
      <c r="N25" s="352"/>
      <c r="O25" s="352"/>
      <c r="P25" s="352"/>
      <c r="Q25" s="352"/>
      <c r="R25" s="352"/>
      <c r="S25" s="352"/>
      <c r="T25" s="352"/>
      <c r="U25" s="352"/>
      <c r="V25" s="353">
        <f>SUM(B25:U25)</f>
        <v>0</v>
      </c>
      <c r="W25" s="331"/>
      <c r="X25" s="331"/>
      <c r="Y25" s="331"/>
      <c r="Z25" s="331"/>
      <c r="AA25" s="331"/>
    </row>
    <row r="26" spans="1:28" x14ac:dyDescent="0.35">
      <c r="A26" s="337"/>
      <c r="B26" s="331"/>
      <c r="C26" s="331"/>
      <c r="D26" s="331"/>
      <c r="E26" s="331"/>
      <c r="F26" s="331"/>
      <c r="G26" s="331"/>
      <c r="H26" s="331"/>
      <c r="I26" s="331"/>
      <c r="J26" s="331"/>
      <c r="K26" s="331"/>
      <c r="L26" s="331"/>
      <c r="M26" s="331"/>
      <c r="N26" s="331"/>
      <c r="O26" s="331"/>
      <c r="P26" s="331"/>
      <c r="Q26" s="331"/>
      <c r="R26" s="331"/>
      <c r="S26" s="331"/>
      <c r="T26" s="331"/>
      <c r="U26" s="331"/>
      <c r="V26" s="353"/>
      <c r="W26" s="331"/>
      <c r="X26" s="331"/>
      <c r="Y26" s="331"/>
      <c r="Z26" s="331"/>
      <c r="AA26" s="331"/>
    </row>
    <row r="27" spans="1:28" x14ac:dyDescent="0.35">
      <c r="A27" s="355" t="s">
        <v>343</v>
      </c>
      <c r="B27" s="356">
        <f>B10+B15+B23</f>
        <v>0</v>
      </c>
      <c r="C27" s="356">
        <f t="shared" ref="C27:T27" si="2">C10+C15+C23</f>
        <v>0</v>
      </c>
      <c r="D27" s="356">
        <f t="shared" si="2"/>
        <v>0</v>
      </c>
      <c r="E27" s="356">
        <f t="shared" si="2"/>
        <v>0</v>
      </c>
      <c r="F27" s="356">
        <f>F10+F15+F23</f>
        <v>0</v>
      </c>
      <c r="G27" s="356">
        <f t="shared" si="2"/>
        <v>0</v>
      </c>
      <c r="H27" s="356">
        <f t="shared" si="2"/>
        <v>0</v>
      </c>
      <c r="I27" s="356">
        <f t="shared" si="2"/>
        <v>0</v>
      </c>
      <c r="J27" s="356">
        <f t="shared" si="2"/>
        <v>0</v>
      </c>
      <c r="K27" s="356">
        <f t="shared" si="2"/>
        <v>0</v>
      </c>
      <c r="L27" s="356">
        <f t="shared" si="2"/>
        <v>0</v>
      </c>
      <c r="M27" s="356">
        <f t="shared" si="2"/>
        <v>0</v>
      </c>
      <c r="N27" s="356">
        <f t="shared" si="2"/>
        <v>0</v>
      </c>
      <c r="O27" s="356">
        <f t="shared" si="2"/>
        <v>0</v>
      </c>
      <c r="P27" s="356">
        <f t="shared" si="2"/>
        <v>0</v>
      </c>
      <c r="Q27" s="356">
        <f t="shared" si="2"/>
        <v>0</v>
      </c>
      <c r="R27" s="356">
        <f t="shared" si="2"/>
        <v>0</v>
      </c>
      <c r="S27" s="356">
        <f t="shared" si="2"/>
        <v>0</v>
      </c>
      <c r="T27" s="356">
        <f t="shared" si="2"/>
        <v>0</v>
      </c>
      <c r="U27" s="356">
        <f>U10+U15+U23+U13</f>
        <v>0</v>
      </c>
      <c r="V27" s="353">
        <f>SUM(B27:U27)</f>
        <v>0</v>
      </c>
      <c r="W27" s="331"/>
      <c r="X27" s="331"/>
      <c r="Y27" s="331"/>
      <c r="Z27" s="331"/>
      <c r="AA27" s="331"/>
    </row>
    <row r="28" spans="1:28" x14ac:dyDescent="0.35">
      <c r="A28" s="355" t="s">
        <v>344</v>
      </c>
      <c r="B28" s="356">
        <f>B27+B25</f>
        <v>0</v>
      </c>
      <c r="C28" s="356">
        <f t="shared" ref="C28:U28" si="3">C27+C25</f>
        <v>0</v>
      </c>
      <c r="D28" s="356">
        <f t="shared" si="3"/>
        <v>0</v>
      </c>
      <c r="E28" s="356">
        <f t="shared" si="3"/>
        <v>0</v>
      </c>
      <c r="F28" s="356">
        <f t="shared" si="3"/>
        <v>0</v>
      </c>
      <c r="G28" s="356">
        <f t="shared" si="3"/>
        <v>0</v>
      </c>
      <c r="H28" s="356">
        <f t="shared" si="3"/>
        <v>0</v>
      </c>
      <c r="I28" s="356">
        <f t="shared" si="3"/>
        <v>0</v>
      </c>
      <c r="J28" s="356">
        <f t="shared" si="3"/>
        <v>0</v>
      </c>
      <c r="K28" s="356">
        <f t="shared" si="3"/>
        <v>0</v>
      </c>
      <c r="L28" s="356">
        <f t="shared" si="3"/>
        <v>0</v>
      </c>
      <c r="M28" s="356">
        <f t="shared" si="3"/>
        <v>0</v>
      </c>
      <c r="N28" s="356">
        <f t="shared" si="3"/>
        <v>0</v>
      </c>
      <c r="O28" s="356">
        <f t="shared" si="3"/>
        <v>0</v>
      </c>
      <c r="P28" s="356">
        <f t="shared" si="3"/>
        <v>0</v>
      </c>
      <c r="Q28" s="356">
        <f t="shared" si="3"/>
        <v>0</v>
      </c>
      <c r="R28" s="356">
        <f t="shared" si="3"/>
        <v>0</v>
      </c>
      <c r="S28" s="356">
        <f t="shared" si="3"/>
        <v>0</v>
      </c>
      <c r="T28" s="356">
        <f t="shared" si="3"/>
        <v>0</v>
      </c>
      <c r="U28" s="356">
        <f t="shared" si="3"/>
        <v>0</v>
      </c>
      <c r="V28" s="353">
        <f>SUM(B28:U28)</f>
        <v>0</v>
      </c>
      <c r="W28" s="331"/>
      <c r="X28" s="331"/>
      <c r="Y28" s="331"/>
      <c r="Z28" s="331"/>
      <c r="AA28" s="331"/>
    </row>
    <row r="29" spans="1:28" x14ac:dyDescent="0.35">
      <c r="A29" s="337"/>
      <c r="B29" s="331"/>
      <c r="C29" s="331"/>
      <c r="D29" s="331"/>
      <c r="E29" s="331"/>
      <c r="F29" s="331"/>
      <c r="G29" s="331"/>
      <c r="H29" s="331"/>
      <c r="I29" s="331"/>
      <c r="J29" s="331"/>
      <c r="K29" s="331"/>
      <c r="L29" s="331"/>
      <c r="M29" s="331"/>
      <c r="N29" s="331"/>
      <c r="O29" s="331"/>
      <c r="P29" s="331"/>
      <c r="Q29" s="331"/>
      <c r="R29" s="331"/>
      <c r="S29" s="331"/>
      <c r="T29" s="331"/>
      <c r="U29" s="331"/>
      <c r="V29" s="331"/>
      <c r="W29" s="331"/>
      <c r="X29" s="331"/>
      <c r="Y29" s="331"/>
      <c r="Z29" s="331"/>
      <c r="AA29" s="331"/>
      <c r="AB29" s="331"/>
    </row>
    <row r="30" spans="1:28" ht="33.65" customHeight="1" x14ac:dyDescent="0.35">
      <c r="A30" s="358" t="s">
        <v>813</v>
      </c>
      <c r="B30" s="331"/>
      <c r="C30" s="331"/>
      <c r="D30" s="331"/>
      <c r="E30" s="331"/>
      <c r="F30" s="331"/>
      <c r="G30" s="331"/>
      <c r="H30" s="331"/>
      <c r="I30" s="331"/>
      <c r="J30" s="331"/>
      <c r="K30" s="331"/>
      <c r="L30" s="331"/>
      <c r="M30" s="331"/>
      <c r="N30" s="331"/>
      <c r="O30" s="331"/>
      <c r="P30" s="331"/>
      <c r="Q30" s="331"/>
      <c r="R30" s="331"/>
      <c r="S30" s="331"/>
      <c r="T30" s="331"/>
      <c r="U30" s="331"/>
      <c r="V30" s="331"/>
      <c r="W30" s="331"/>
      <c r="X30" s="331"/>
      <c r="Y30" s="331"/>
      <c r="Z30" s="331"/>
      <c r="AA30" s="331"/>
      <c r="AB30" s="331"/>
    </row>
    <row r="31" spans="1:28" x14ac:dyDescent="0.35">
      <c r="A31" s="457">
        <f>-NPV(0.0589,B27:U27)</f>
        <v>0</v>
      </c>
      <c r="B31" s="331"/>
      <c r="C31" s="331"/>
      <c r="D31" s="331"/>
      <c r="E31" s="331"/>
      <c r="F31" s="331"/>
      <c r="G31" s="331"/>
      <c r="H31" s="331"/>
      <c r="I31" s="331"/>
      <c r="J31" s="331"/>
      <c r="K31" s="331"/>
      <c r="L31" s="331"/>
      <c r="M31" s="331"/>
      <c r="N31" s="331"/>
      <c r="O31" s="331"/>
      <c r="P31" s="331"/>
      <c r="Q31" s="331"/>
      <c r="R31" s="331"/>
      <c r="S31" s="331"/>
      <c r="T31" s="331"/>
      <c r="U31" s="331"/>
      <c r="V31" s="331"/>
      <c r="W31" s="331"/>
      <c r="X31" s="331"/>
      <c r="Y31" s="331"/>
      <c r="Z31" s="331"/>
      <c r="AA31" s="331"/>
      <c r="AB31" s="331"/>
    </row>
    <row r="32" spans="1:28" x14ac:dyDescent="0.35">
      <c r="A32" s="358" t="s">
        <v>345</v>
      </c>
      <c r="B32" s="331"/>
      <c r="C32" s="331"/>
      <c r="D32" s="331"/>
      <c r="E32" s="331"/>
      <c r="F32" s="331"/>
      <c r="G32" s="331"/>
      <c r="H32" s="331"/>
      <c r="I32" s="331"/>
      <c r="J32" s="331"/>
      <c r="K32" s="331"/>
      <c r="L32" s="331"/>
      <c r="M32" s="331"/>
      <c r="N32" s="331"/>
      <c r="O32" s="331"/>
      <c r="P32" s="331"/>
      <c r="Q32" s="331"/>
      <c r="R32" s="331"/>
      <c r="S32" s="331"/>
      <c r="T32" s="331"/>
      <c r="U32" s="331"/>
      <c r="V32" s="331"/>
      <c r="W32" s="331"/>
      <c r="X32" s="331"/>
      <c r="Y32" s="331"/>
      <c r="Z32" s="331"/>
      <c r="AA32" s="331"/>
      <c r="AB32" s="331"/>
    </row>
    <row r="33" spans="1:28" x14ac:dyDescent="0.35">
      <c r="A33" s="359" t="e">
        <f>IRR(B28:U28)</f>
        <v>#NUM!</v>
      </c>
      <c r="B33" s="331"/>
      <c r="C33" s="331"/>
      <c r="D33" s="331"/>
      <c r="E33" s="331"/>
      <c r="F33" s="331"/>
      <c r="G33" s="331"/>
      <c r="H33" s="331"/>
      <c r="I33" s="331"/>
      <c r="J33" s="331"/>
      <c r="K33" s="331"/>
      <c r="L33" s="331"/>
      <c r="M33" s="331"/>
      <c r="N33" s="331"/>
      <c r="O33" s="331"/>
      <c r="P33" s="331"/>
      <c r="Q33" s="331"/>
      <c r="R33" s="331"/>
      <c r="S33" s="331"/>
      <c r="T33" s="331"/>
      <c r="U33" s="331"/>
      <c r="V33" s="331"/>
      <c r="W33" s="331"/>
      <c r="X33" s="331"/>
      <c r="Y33" s="331"/>
      <c r="Z33" s="331"/>
      <c r="AA33" s="331"/>
      <c r="AB33" s="331"/>
    </row>
    <row r="34" spans="1:28" x14ac:dyDescent="0.35">
      <c r="A34" s="337"/>
      <c r="B34" s="331"/>
      <c r="C34" s="331"/>
      <c r="D34" s="331"/>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row>
    <row r="35" spans="1:28" x14ac:dyDescent="0.35">
      <c r="A35" s="337"/>
      <c r="B35" s="331"/>
      <c r="C35" s="331"/>
      <c r="D35" s="331"/>
      <c r="E35" s="331"/>
      <c r="F35" s="331"/>
      <c r="G35" s="331"/>
      <c r="H35" s="331"/>
      <c r="I35" s="331"/>
      <c r="J35" s="331"/>
      <c r="K35" s="331"/>
      <c r="L35" s="331"/>
      <c r="M35" s="331"/>
      <c r="N35" s="331"/>
      <c r="O35" s="331"/>
      <c r="P35" s="331"/>
      <c r="Q35" s="331"/>
      <c r="R35" s="331"/>
      <c r="S35" s="331"/>
      <c r="T35" s="331"/>
      <c r="U35" s="331"/>
      <c r="V35" s="331"/>
      <c r="W35" s="331"/>
      <c r="X35" s="331"/>
      <c r="Y35" s="331"/>
      <c r="Z35" s="331"/>
      <c r="AA35" s="331"/>
      <c r="AB35" s="331"/>
    </row>
    <row r="36" spans="1:28" x14ac:dyDescent="0.35">
      <c r="A36" s="337"/>
      <c r="B36" s="331"/>
      <c r="C36" s="331"/>
      <c r="D36" s="331"/>
      <c r="E36" s="331"/>
      <c r="F36" s="331"/>
      <c r="G36" s="331"/>
      <c r="H36" s="331"/>
      <c r="I36" s="331"/>
      <c r="J36" s="331"/>
      <c r="K36" s="331"/>
      <c r="L36" s="331"/>
      <c r="M36" s="331"/>
      <c r="N36" s="331"/>
      <c r="O36" s="331"/>
      <c r="P36" s="331"/>
      <c r="Q36" s="331"/>
      <c r="R36" s="331"/>
      <c r="S36" s="331"/>
      <c r="T36" s="331"/>
      <c r="U36" s="331"/>
      <c r="V36" s="331"/>
      <c r="W36" s="331"/>
      <c r="X36" s="331"/>
      <c r="Y36" s="331"/>
      <c r="Z36" s="331"/>
      <c r="AA36" s="331"/>
      <c r="AB36" s="331"/>
    </row>
    <row r="37" spans="1:28" x14ac:dyDescent="0.35">
      <c r="A37" s="337"/>
      <c r="B37" s="331"/>
      <c r="C37" s="331"/>
      <c r="D37" s="331"/>
      <c r="E37" s="331"/>
      <c r="F37" s="331"/>
      <c r="G37" s="331"/>
      <c r="H37" s="331"/>
      <c r="I37" s="331"/>
      <c r="J37" s="331"/>
      <c r="K37" s="331"/>
      <c r="L37" s="331"/>
      <c r="M37" s="331"/>
      <c r="N37" s="331"/>
      <c r="O37" s="331"/>
      <c r="P37" s="331"/>
      <c r="Q37" s="331"/>
      <c r="R37" s="331"/>
      <c r="S37" s="331"/>
      <c r="T37" s="331"/>
      <c r="U37" s="331"/>
      <c r="V37" s="331"/>
      <c r="W37" s="331"/>
      <c r="X37" s="331"/>
      <c r="Y37" s="331"/>
      <c r="Z37" s="331"/>
      <c r="AA37" s="331"/>
      <c r="AB37" s="331"/>
    </row>
    <row r="38" spans="1:28" x14ac:dyDescent="0.35">
      <c r="A38" s="337"/>
      <c r="B38" s="331"/>
      <c r="C38" s="331"/>
      <c r="D38" s="331"/>
      <c r="E38" s="331"/>
      <c r="F38" s="331"/>
      <c r="G38" s="331"/>
      <c r="H38" s="331"/>
      <c r="I38" s="331"/>
      <c r="J38" s="331"/>
      <c r="K38" s="331"/>
      <c r="L38" s="331"/>
      <c r="M38" s="331"/>
      <c r="N38" s="331"/>
      <c r="O38" s="331"/>
      <c r="P38" s="331"/>
      <c r="Q38" s="331"/>
      <c r="R38" s="331"/>
      <c r="S38" s="331"/>
      <c r="T38" s="331"/>
      <c r="U38" s="331"/>
      <c r="V38" s="331"/>
      <c r="W38" s="331"/>
      <c r="X38" s="331"/>
      <c r="Y38" s="331"/>
      <c r="Z38" s="331"/>
      <c r="AA38" s="331"/>
      <c r="AB38" s="331"/>
    </row>
    <row r="39" spans="1:28" x14ac:dyDescent="0.35">
      <c r="A39" s="337"/>
      <c r="B39" s="331"/>
      <c r="C39" s="331"/>
      <c r="D39" s="331"/>
      <c r="E39" s="331"/>
      <c r="F39" s="331"/>
      <c r="G39" s="331"/>
      <c r="H39" s="331"/>
      <c r="I39" s="331"/>
      <c r="J39" s="331"/>
      <c r="K39" s="331"/>
      <c r="L39" s="331"/>
      <c r="M39" s="331"/>
      <c r="N39" s="331"/>
      <c r="O39" s="331"/>
      <c r="P39" s="331"/>
      <c r="Q39" s="331"/>
      <c r="R39" s="331"/>
      <c r="S39" s="331"/>
      <c r="T39" s="331"/>
      <c r="U39" s="331"/>
      <c r="V39" s="331"/>
      <c r="W39" s="331"/>
      <c r="X39" s="331"/>
      <c r="Y39" s="331"/>
      <c r="Z39" s="331"/>
      <c r="AA39" s="331"/>
      <c r="AB39" s="331"/>
    </row>
    <row r="40" spans="1:28" x14ac:dyDescent="0.35">
      <c r="A40" s="337"/>
      <c r="B40" s="331"/>
      <c r="C40" s="331"/>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row>
    <row r="41" spans="1:28" x14ac:dyDescent="0.35">
      <c r="A41" s="337"/>
      <c r="B41" s="331"/>
      <c r="C41" s="331"/>
      <c r="D41" s="331"/>
      <c r="E41" s="331"/>
      <c r="F41" s="331"/>
      <c r="G41" s="331"/>
      <c r="H41" s="331"/>
      <c r="I41" s="331"/>
      <c r="J41" s="331"/>
      <c r="K41" s="331"/>
      <c r="L41" s="331"/>
      <c r="M41" s="331"/>
      <c r="N41" s="331"/>
      <c r="O41" s="331"/>
      <c r="P41" s="331"/>
      <c r="Q41" s="331"/>
      <c r="R41" s="331"/>
      <c r="S41" s="331"/>
      <c r="T41" s="331"/>
      <c r="U41" s="331"/>
      <c r="V41" s="331"/>
      <c r="W41" s="331"/>
      <c r="X41" s="331"/>
      <c r="Y41" s="331"/>
      <c r="Z41" s="331"/>
      <c r="AA41" s="331"/>
      <c r="AB41" s="331"/>
    </row>
    <row r="42" spans="1:28" x14ac:dyDescent="0.35">
      <c r="A42" s="337"/>
      <c r="B42" s="331"/>
      <c r="C42" s="331"/>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row>
    <row r="43" spans="1:28" x14ac:dyDescent="0.35">
      <c r="A43" s="337"/>
      <c r="B43" s="331"/>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row>
    <row r="44" spans="1:28" x14ac:dyDescent="0.35">
      <c r="A44" s="337"/>
      <c r="B44" s="331"/>
      <c r="C44" s="331"/>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row>
    <row r="45" spans="1:28" x14ac:dyDescent="0.35">
      <c r="A45" s="337"/>
      <c r="B45" s="331"/>
      <c r="C45" s="331"/>
      <c r="D45" s="331"/>
      <c r="E45" s="331"/>
      <c r="F45" s="331"/>
      <c r="G45" s="331"/>
      <c r="H45" s="331"/>
      <c r="I45" s="331"/>
      <c r="J45" s="331"/>
      <c r="K45" s="331"/>
      <c r="L45" s="331"/>
      <c r="M45" s="331"/>
      <c r="N45" s="331"/>
      <c r="O45" s="331"/>
      <c r="P45" s="331"/>
      <c r="Q45" s="331"/>
      <c r="R45" s="331"/>
      <c r="S45" s="331"/>
      <c r="T45" s="331"/>
      <c r="U45" s="331"/>
      <c r="V45" s="331"/>
      <c r="W45" s="331"/>
      <c r="X45" s="331"/>
      <c r="Y45" s="331"/>
      <c r="Z45" s="331"/>
      <c r="AA45" s="331"/>
      <c r="AB45" s="331"/>
    </row>
    <row r="46" spans="1:28" x14ac:dyDescent="0.35">
      <c r="A46" s="337"/>
      <c r="B46" s="331"/>
      <c r="C46" s="331"/>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row>
    <row r="47" spans="1:28" x14ac:dyDescent="0.35">
      <c r="A47" s="337"/>
      <c r="B47" s="331"/>
      <c r="C47" s="331"/>
      <c r="D47" s="331"/>
      <c r="E47" s="331"/>
      <c r="F47" s="331"/>
      <c r="G47" s="331"/>
      <c r="H47" s="331"/>
      <c r="I47" s="331"/>
      <c r="J47" s="331"/>
      <c r="K47" s="331"/>
      <c r="L47" s="331"/>
      <c r="M47" s="331"/>
      <c r="N47" s="331"/>
      <c r="O47" s="331"/>
      <c r="P47" s="331"/>
      <c r="Q47" s="331"/>
      <c r="R47" s="331"/>
      <c r="S47" s="331"/>
      <c r="T47" s="331"/>
      <c r="U47" s="331"/>
      <c r="V47" s="331"/>
      <c r="W47" s="331"/>
      <c r="X47" s="331"/>
      <c r="Y47" s="331"/>
      <c r="Z47" s="331"/>
      <c r="AA47" s="331"/>
      <c r="AB47" s="331"/>
    </row>
    <row r="48" spans="1:28" x14ac:dyDescent="0.35">
      <c r="A48" s="337"/>
      <c r="B48" s="331"/>
      <c r="C48" s="331"/>
      <c r="D48" s="331"/>
      <c r="E48" s="331"/>
      <c r="F48" s="331"/>
      <c r="G48" s="331"/>
      <c r="H48" s="331"/>
      <c r="I48" s="331"/>
      <c r="J48" s="331"/>
      <c r="K48" s="331"/>
      <c r="L48" s="331"/>
      <c r="M48" s="331"/>
      <c r="N48" s="331"/>
      <c r="O48" s="331"/>
      <c r="P48" s="331"/>
      <c r="Q48" s="331"/>
      <c r="R48" s="331"/>
      <c r="S48" s="331"/>
      <c r="T48" s="331"/>
      <c r="U48" s="331"/>
      <c r="V48" s="331"/>
      <c r="W48" s="331"/>
      <c r="X48" s="331"/>
      <c r="Y48" s="331"/>
      <c r="Z48" s="331"/>
      <c r="AA48" s="331"/>
      <c r="AB48" s="331"/>
    </row>
    <row r="49" spans="1:28" x14ac:dyDescent="0.35">
      <c r="A49" s="337"/>
      <c r="B49" s="331"/>
      <c r="C49" s="331"/>
      <c r="D49" s="331"/>
      <c r="E49" s="331"/>
      <c r="F49" s="331"/>
      <c r="G49" s="331"/>
      <c r="H49" s="331"/>
      <c r="I49" s="331"/>
      <c r="J49" s="331"/>
      <c r="K49" s="331"/>
      <c r="L49" s="331"/>
      <c r="M49" s="331"/>
      <c r="N49" s="331"/>
      <c r="O49" s="331"/>
      <c r="P49" s="331"/>
      <c r="Q49" s="331"/>
      <c r="R49" s="331"/>
      <c r="S49" s="331"/>
      <c r="T49" s="331"/>
      <c r="U49" s="331"/>
      <c r="V49" s="331"/>
      <c r="W49" s="331"/>
      <c r="X49" s="331"/>
      <c r="Y49" s="331"/>
      <c r="Z49" s="331"/>
      <c r="AA49" s="331"/>
      <c r="AB49" s="331"/>
    </row>
    <row r="50" spans="1:28" x14ac:dyDescent="0.35">
      <c r="A50" s="337"/>
      <c r="B50" s="331"/>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row>
    <row r="51" spans="1:28" x14ac:dyDescent="0.35">
      <c r="A51" s="337"/>
      <c r="B51" s="331"/>
      <c r="C51" s="331"/>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1"/>
    </row>
    <row r="52" spans="1:28" x14ac:dyDescent="0.35">
      <c r="A52" s="337"/>
      <c r="B52" s="331"/>
      <c r="C52" s="331"/>
      <c r="D52" s="331"/>
      <c r="E52" s="331"/>
      <c r="F52" s="331"/>
      <c r="G52" s="331"/>
      <c r="H52" s="331"/>
      <c r="I52" s="331"/>
      <c r="J52" s="331"/>
      <c r="K52" s="331"/>
      <c r="L52" s="331"/>
      <c r="M52" s="331"/>
      <c r="N52" s="331"/>
      <c r="O52" s="331"/>
      <c r="P52" s="331"/>
      <c r="Q52" s="331"/>
      <c r="R52" s="331"/>
      <c r="S52" s="331"/>
      <c r="T52" s="331"/>
      <c r="U52" s="331"/>
      <c r="V52" s="331"/>
      <c r="W52" s="331"/>
      <c r="X52" s="331"/>
      <c r="Y52" s="331"/>
      <c r="Z52" s="331"/>
      <c r="AA52" s="331"/>
      <c r="AB52" s="331"/>
    </row>
    <row r="53" spans="1:28" x14ac:dyDescent="0.35">
      <c r="A53" s="337"/>
      <c r="B53" s="331"/>
      <c r="C53" s="331"/>
      <c r="D53" s="331"/>
      <c r="E53" s="331"/>
      <c r="F53" s="331"/>
      <c r="G53" s="331"/>
      <c r="H53" s="331"/>
      <c r="I53" s="331"/>
      <c r="J53" s="331"/>
      <c r="K53" s="331"/>
      <c r="L53" s="331"/>
      <c r="M53" s="331"/>
      <c r="N53" s="331"/>
      <c r="O53" s="331"/>
      <c r="P53" s="331"/>
      <c r="Q53" s="331"/>
      <c r="R53" s="331"/>
      <c r="S53" s="331"/>
      <c r="T53" s="331"/>
      <c r="U53" s="331"/>
      <c r="V53" s="331"/>
      <c r="W53" s="331"/>
      <c r="X53" s="331"/>
      <c r="Y53" s="331"/>
      <c r="Z53" s="331"/>
      <c r="AA53" s="331"/>
      <c r="AB53" s="331"/>
    </row>
    <row r="54" spans="1:28" x14ac:dyDescent="0.35">
      <c r="A54" s="337"/>
      <c r="B54" s="331"/>
      <c r="C54" s="331"/>
      <c r="D54" s="331"/>
      <c r="E54" s="331"/>
      <c r="F54" s="331"/>
      <c r="G54" s="331"/>
      <c r="H54" s="331"/>
      <c r="I54" s="331"/>
      <c r="J54" s="331"/>
      <c r="K54" s="331"/>
      <c r="L54" s="331"/>
      <c r="M54" s="331"/>
      <c r="N54" s="331"/>
      <c r="O54" s="331"/>
      <c r="P54" s="331"/>
      <c r="Q54" s="331"/>
      <c r="R54" s="331"/>
      <c r="S54" s="331"/>
      <c r="T54" s="331"/>
      <c r="U54" s="331"/>
      <c r="V54" s="331"/>
      <c r="W54" s="331"/>
      <c r="X54" s="331"/>
      <c r="Y54" s="331"/>
      <c r="Z54" s="331"/>
      <c r="AA54" s="331"/>
      <c r="AB54" s="331"/>
    </row>
    <row r="55" spans="1:28" x14ac:dyDescent="0.35">
      <c r="A55" s="337"/>
      <c r="B55" s="331"/>
      <c r="C55" s="331"/>
      <c r="D55" s="331"/>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row>
    <row r="56" spans="1:28" x14ac:dyDescent="0.35">
      <c r="A56" s="337"/>
      <c r="B56" s="331"/>
      <c r="C56" s="331"/>
      <c r="D56" s="331"/>
      <c r="E56" s="331"/>
      <c r="F56" s="331"/>
      <c r="G56" s="331"/>
      <c r="H56" s="331"/>
      <c r="I56" s="331"/>
      <c r="J56" s="331"/>
      <c r="K56" s="331"/>
      <c r="L56" s="331"/>
      <c r="M56" s="331"/>
      <c r="N56" s="331"/>
      <c r="O56" s="331"/>
      <c r="P56" s="331"/>
      <c r="Q56" s="331"/>
      <c r="R56" s="331"/>
      <c r="S56" s="331"/>
      <c r="T56" s="331"/>
      <c r="U56" s="331"/>
      <c r="V56" s="331"/>
      <c r="W56" s="331"/>
      <c r="X56" s="331"/>
      <c r="Y56" s="331"/>
      <c r="Z56" s="331"/>
      <c r="AA56" s="331"/>
      <c r="AB56" s="331"/>
    </row>
    <row r="57" spans="1:28" x14ac:dyDescent="0.35">
      <c r="A57" s="337"/>
      <c r="B57" s="331"/>
      <c r="C57" s="331"/>
      <c r="D57" s="331"/>
      <c r="E57" s="331"/>
      <c r="F57" s="331"/>
      <c r="G57" s="331"/>
      <c r="H57" s="331"/>
      <c r="I57" s="331"/>
      <c r="J57" s="331"/>
      <c r="K57" s="331"/>
      <c r="L57" s="331"/>
      <c r="M57" s="331"/>
      <c r="N57" s="331"/>
      <c r="O57" s="331"/>
      <c r="P57" s="331"/>
      <c r="Q57" s="331"/>
      <c r="R57" s="331"/>
      <c r="S57" s="331"/>
      <c r="T57" s="331"/>
      <c r="U57" s="331"/>
      <c r="V57" s="331"/>
      <c r="W57" s="331"/>
      <c r="X57" s="331"/>
      <c r="Y57" s="331"/>
      <c r="Z57" s="331"/>
      <c r="AA57" s="331"/>
      <c r="AB57" s="331"/>
    </row>
    <row r="58" spans="1:28" x14ac:dyDescent="0.35">
      <c r="A58" s="337"/>
      <c r="B58" s="331"/>
      <c r="C58" s="331"/>
      <c r="D58" s="331"/>
      <c r="E58" s="331"/>
      <c r="F58" s="331"/>
      <c r="G58" s="331"/>
      <c r="H58" s="331"/>
      <c r="I58" s="331"/>
      <c r="J58" s="331"/>
      <c r="K58" s="331"/>
      <c r="L58" s="331"/>
      <c r="M58" s="331"/>
      <c r="N58" s="331"/>
      <c r="O58" s="331"/>
      <c r="P58" s="331"/>
      <c r="Q58" s="331"/>
      <c r="R58" s="331"/>
      <c r="S58" s="331"/>
      <c r="T58" s="331"/>
      <c r="U58" s="331"/>
      <c r="V58" s="331"/>
      <c r="W58" s="331"/>
      <c r="X58" s="331"/>
      <c r="Y58" s="331"/>
      <c r="Z58" s="331"/>
      <c r="AA58" s="331"/>
      <c r="AB58" s="331"/>
    </row>
    <row r="59" spans="1:28" x14ac:dyDescent="0.35">
      <c r="A59" s="337"/>
      <c r="B59" s="331"/>
      <c r="C59" s="331"/>
      <c r="D59" s="331"/>
      <c r="E59" s="331"/>
      <c r="F59" s="331"/>
      <c r="G59" s="331"/>
      <c r="H59" s="331"/>
      <c r="I59" s="331"/>
      <c r="J59" s="331"/>
      <c r="K59" s="331"/>
      <c r="L59" s="331"/>
      <c r="M59" s="331"/>
      <c r="N59" s="331"/>
      <c r="O59" s="331"/>
      <c r="P59" s="331"/>
      <c r="Q59" s="331"/>
      <c r="R59" s="331"/>
      <c r="S59" s="331"/>
      <c r="T59" s="331"/>
      <c r="U59" s="331"/>
      <c r="V59" s="331"/>
      <c r="W59" s="331"/>
      <c r="X59" s="331"/>
      <c r="Y59" s="331"/>
      <c r="Z59" s="331"/>
      <c r="AA59" s="331"/>
      <c r="AB59" s="331"/>
    </row>
    <row r="60" spans="1:28" x14ac:dyDescent="0.35">
      <c r="A60" s="337"/>
      <c r="B60" s="331"/>
      <c r="C60" s="331"/>
      <c r="D60" s="331"/>
      <c r="E60" s="331"/>
      <c r="F60" s="331"/>
      <c r="G60" s="331"/>
      <c r="H60" s="331"/>
      <c r="I60" s="331"/>
      <c r="J60" s="331"/>
      <c r="K60" s="331"/>
      <c r="L60" s="331"/>
      <c r="M60" s="331"/>
      <c r="N60" s="331"/>
      <c r="O60" s="331"/>
      <c r="P60" s="331"/>
      <c r="Q60" s="331"/>
      <c r="R60" s="331"/>
      <c r="S60" s="331"/>
      <c r="T60" s="331"/>
      <c r="U60" s="331"/>
      <c r="V60" s="331"/>
      <c r="W60" s="331"/>
      <c r="X60" s="331"/>
      <c r="Y60" s="331"/>
      <c r="Z60" s="331"/>
      <c r="AA60" s="331"/>
      <c r="AB60" s="331"/>
    </row>
    <row r="61" spans="1:28" x14ac:dyDescent="0.35">
      <c r="A61" s="337"/>
      <c r="B61" s="331"/>
      <c r="C61" s="331"/>
      <c r="D61" s="331"/>
      <c r="E61" s="331"/>
      <c r="F61" s="331"/>
      <c r="G61" s="331"/>
      <c r="H61" s="331"/>
      <c r="I61" s="331"/>
      <c r="J61" s="331"/>
      <c r="K61" s="331"/>
      <c r="L61" s="331"/>
      <c r="M61" s="331"/>
      <c r="N61" s="331"/>
      <c r="O61" s="331"/>
      <c r="P61" s="331"/>
      <c r="Q61" s="331"/>
      <c r="R61" s="331"/>
      <c r="S61" s="331"/>
      <c r="T61" s="331"/>
      <c r="U61" s="331"/>
      <c r="V61" s="331"/>
      <c r="W61" s="331"/>
      <c r="X61" s="331"/>
      <c r="Y61" s="331"/>
      <c r="Z61" s="331"/>
      <c r="AA61" s="331"/>
      <c r="AB61" s="331"/>
    </row>
    <row r="62" spans="1:28" x14ac:dyDescent="0.35">
      <c r="A62" s="337"/>
      <c r="B62" s="331"/>
      <c r="C62" s="331"/>
      <c r="D62" s="331"/>
      <c r="E62" s="331"/>
      <c r="F62" s="331"/>
      <c r="G62" s="331"/>
      <c r="H62" s="331"/>
      <c r="I62" s="331"/>
      <c r="J62" s="331"/>
      <c r="K62" s="331"/>
      <c r="L62" s="331"/>
      <c r="M62" s="331"/>
      <c r="N62" s="331"/>
      <c r="O62" s="331"/>
      <c r="P62" s="331"/>
      <c r="Q62" s="331"/>
      <c r="R62" s="331"/>
      <c r="S62" s="331"/>
      <c r="T62" s="331"/>
      <c r="U62" s="331"/>
      <c r="V62" s="331"/>
      <c r="W62" s="331"/>
      <c r="X62" s="331"/>
      <c r="Y62" s="331"/>
      <c r="Z62" s="331"/>
      <c r="AA62" s="331"/>
      <c r="AB62" s="331"/>
    </row>
    <row r="63" spans="1:28" x14ac:dyDescent="0.35">
      <c r="A63" s="337"/>
      <c r="B63" s="331"/>
      <c r="C63" s="331"/>
      <c r="D63" s="331"/>
      <c r="E63" s="331"/>
      <c r="F63" s="331"/>
      <c r="G63" s="331"/>
      <c r="H63" s="331"/>
      <c r="I63" s="331"/>
      <c r="J63" s="331"/>
      <c r="K63" s="331"/>
      <c r="L63" s="331"/>
      <c r="M63" s="331"/>
      <c r="N63" s="331"/>
      <c r="O63" s="331"/>
      <c r="P63" s="331"/>
      <c r="Q63" s="331"/>
      <c r="R63" s="331"/>
      <c r="S63" s="331"/>
      <c r="T63" s="331"/>
      <c r="U63" s="331"/>
      <c r="V63" s="331"/>
      <c r="W63" s="331"/>
      <c r="X63" s="331"/>
      <c r="Y63" s="331"/>
      <c r="Z63" s="331"/>
      <c r="AA63" s="331"/>
      <c r="AB63" s="331"/>
    </row>
    <row r="64" spans="1:28" x14ac:dyDescent="0.35">
      <c r="A64" s="337"/>
      <c r="B64" s="331"/>
      <c r="C64" s="331"/>
      <c r="D64" s="331"/>
      <c r="E64" s="331"/>
      <c r="F64" s="331"/>
      <c r="G64" s="331"/>
      <c r="H64" s="331"/>
      <c r="I64" s="331"/>
      <c r="J64" s="331"/>
      <c r="K64" s="331"/>
      <c r="L64" s="331"/>
      <c r="M64" s="331"/>
      <c r="N64" s="331"/>
      <c r="O64" s="331"/>
      <c r="P64" s="331"/>
      <c r="Q64" s="331"/>
      <c r="R64" s="331"/>
      <c r="S64" s="331"/>
      <c r="T64" s="331"/>
      <c r="U64" s="331"/>
      <c r="V64" s="331"/>
      <c r="W64" s="331"/>
      <c r="X64" s="331"/>
      <c r="Y64" s="331"/>
      <c r="Z64" s="331"/>
      <c r="AA64" s="331"/>
      <c r="AB64" s="331"/>
    </row>
    <row r="65" spans="1:28" x14ac:dyDescent="0.35">
      <c r="A65" s="337"/>
      <c r="B65" s="331"/>
      <c r="C65" s="331"/>
      <c r="D65" s="331"/>
      <c r="E65" s="331"/>
      <c r="F65" s="331"/>
      <c r="G65" s="331"/>
      <c r="H65" s="331"/>
      <c r="I65" s="331"/>
      <c r="J65" s="331"/>
      <c r="K65" s="331"/>
      <c r="L65" s="331"/>
      <c r="M65" s="331"/>
      <c r="N65" s="331"/>
      <c r="O65" s="331"/>
      <c r="P65" s="331"/>
      <c r="Q65" s="331"/>
      <c r="R65" s="331"/>
      <c r="S65" s="331"/>
      <c r="T65" s="331"/>
      <c r="U65" s="331"/>
      <c r="V65" s="331"/>
      <c r="W65" s="331"/>
      <c r="X65" s="331"/>
      <c r="Y65" s="331"/>
      <c r="Z65" s="331"/>
      <c r="AA65" s="331"/>
      <c r="AB65" s="331"/>
    </row>
    <row r="66" spans="1:28" x14ac:dyDescent="0.35">
      <c r="A66" s="337"/>
      <c r="B66" s="331"/>
      <c r="C66" s="331"/>
      <c r="D66" s="331"/>
      <c r="E66" s="331"/>
      <c r="F66" s="331"/>
      <c r="G66" s="331"/>
      <c r="H66" s="331"/>
      <c r="I66" s="331"/>
      <c r="J66" s="331"/>
      <c r="K66" s="331"/>
      <c r="L66" s="331"/>
      <c r="M66" s="331"/>
      <c r="N66" s="331"/>
      <c r="O66" s="331"/>
      <c r="P66" s="331"/>
      <c r="Q66" s="331"/>
      <c r="R66" s="331"/>
      <c r="S66" s="331"/>
      <c r="T66" s="331"/>
      <c r="U66" s="331"/>
      <c r="V66" s="331"/>
      <c r="W66" s="331"/>
      <c r="X66" s="331"/>
      <c r="Y66" s="331"/>
      <c r="Z66" s="331"/>
      <c r="AA66" s="331"/>
      <c r="AB66" s="331"/>
    </row>
    <row r="67" spans="1:28" x14ac:dyDescent="0.35">
      <c r="A67" s="337"/>
      <c r="B67" s="331"/>
      <c r="C67" s="331"/>
      <c r="D67" s="331"/>
      <c r="E67" s="331"/>
      <c r="F67" s="331"/>
      <c r="G67" s="331"/>
      <c r="H67" s="331"/>
      <c r="I67" s="331"/>
      <c r="J67" s="331"/>
      <c r="K67" s="331"/>
      <c r="L67" s="331"/>
      <c r="M67" s="331"/>
      <c r="N67" s="331"/>
      <c r="O67" s="331"/>
      <c r="P67" s="331"/>
      <c r="Q67" s="331"/>
      <c r="R67" s="331"/>
      <c r="S67" s="331"/>
      <c r="T67" s="331"/>
      <c r="U67" s="331"/>
      <c r="V67" s="331"/>
      <c r="W67" s="331"/>
      <c r="X67" s="331"/>
      <c r="Y67" s="331"/>
      <c r="Z67" s="331"/>
      <c r="AA67" s="331"/>
      <c r="AB67" s="331"/>
    </row>
    <row r="68" spans="1:28" x14ac:dyDescent="0.35">
      <c r="A68" s="337"/>
      <c r="B68" s="331"/>
      <c r="C68" s="331"/>
      <c r="D68" s="331"/>
      <c r="E68" s="331"/>
      <c r="F68" s="331"/>
      <c r="G68" s="331"/>
      <c r="H68" s="331"/>
      <c r="I68" s="331"/>
      <c r="J68" s="331"/>
      <c r="K68" s="331"/>
      <c r="L68" s="331"/>
      <c r="M68" s="331"/>
      <c r="N68" s="331"/>
      <c r="O68" s="331"/>
      <c r="P68" s="331"/>
      <c r="Q68" s="331"/>
      <c r="R68" s="331"/>
      <c r="S68" s="331"/>
      <c r="T68" s="331"/>
      <c r="U68" s="331"/>
      <c r="V68" s="331"/>
      <c r="W68" s="331"/>
      <c r="X68" s="331"/>
      <c r="Y68" s="331"/>
      <c r="Z68" s="331"/>
      <c r="AA68" s="331"/>
      <c r="AB68" s="331"/>
    </row>
    <row r="69" spans="1:28" x14ac:dyDescent="0.35">
      <c r="A69" s="337"/>
      <c r="B69" s="331"/>
      <c r="C69" s="331"/>
      <c r="D69" s="331"/>
      <c r="E69" s="331"/>
      <c r="F69" s="331"/>
      <c r="G69" s="331"/>
      <c r="H69" s="331"/>
      <c r="I69" s="331"/>
      <c r="J69" s="331"/>
      <c r="K69" s="331"/>
      <c r="L69" s="331"/>
      <c r="M69" s="331"/>
      <c r="N69" s="331"/>
      <c r="O69" s="331"/>
      <c r="P69" s="331"/>
      <c r="Q69" s="331"/>
      <c r="R69" s="331"/>
      <c r="S69" s="331"/>
      <c r="T69" s="331"/>
      <c r="U69" s="331"/>
      <c r="V69" s="331"/>
      <c r="W69" s="331"/>
      <c r="X69" s="331"/>
      <c r="Y69" s="331"/>
      <c r="Z69" s="331"/>
      <c r="AA69" s="331"/>
      <c r="AB69" s="331"/>
    </row>
    <row r="70" spans="1:28" x14ac:dyDescent="0.35">
      <c r="A70" s="337"/>
      <c r="B70" s="331"/>
      <c r="C70" s="331"/>
      <c r="D70" s="331"/>
      <c r="E70" s="331"/>
      <c r="F70" s="331"/>
      <c r="G70" s="331"/>
      <c r="H70" s="331"/>
      <c r="I70" s="331"/>
      <c r="J70" s="331"/>
      <c r="K70" s="331"/>
      <c r="L70" s="331"/>
      <c r="M70" s="331"/>
      <c r="N70" s="331"/>
      <c r="O70" s="331"/>
      <c r="P70" s="331"/>
      <c r="Q70" s="331"/>
      <c r="R70" s="331"/>
      <c r="S70" s="331"/>
      <c r="T70" s="331"/>
      <c r="U70" s="331"/>
      <c r="V70" s="331"/>
      <c r="W70" s="331"/>
      <c r="X70" s="331"/>
      <c r="Y70" s="331"/>
      <c r="Z70" s="331"/>
      <c r="AA70" s="331"/>
      <c r="AB70" s="331"/>
    </row>
    <row r="71" spans="1:28" x14ac:dyDescent="0.35">
      <c r="A71" s="337"/>
      <c r="B71" s="331"/>
      <c r="C71" s="331"/>
      <c r="D71" s="331"/>
      <c r="E71" s="331"/>
      <c r="F71" s="331"/>
      <c r="G71" s="331"/>
      <c r="H71" s="331"/>
      <c r="I71" s="331"/>
      <c r="J71" s="331"/>
      <c r="K71" s="331"/>
      <c r="L71" s="331"/>
      <c r="M71" s="331"/>
      <c r="N71" s="331"/>
      <c r="O71" s="331"/>
      <c r="P71" s="331"/>
      <c r="Q71" s="331"/>
      <c r="R71" s="331"/>
      <c r="S71" s="331"/>
      <c r="T71" s="331"/>
      <c r="U71" s="331"/>
      <c r="V71" s="331"/>
      <c r="W71" s="331"/>
      <c r="X71" s="331"/>
      <c r="Y71" s="331"/>
      <c r="Z71" s="331"/>
      <c r="AA71" s="331"/>
      <c r="AB71" s="331"/>
    </row>
    <row r="72" spans="1:28" x14ac:dyDescent="0.35">
      <c r="A72" s="337"/>
      <c r="B72" s="331"/>
      <c r="C72" s="331"/>
      <c r="D72" s="331"/>
      <c r="E72" s="331"/>
      <c r="F72" s="331"/>
      <c r="G72" s="331"/>
      <c r="H72" s="331"/>
      <c r="I72" s="331"/>
      <c r="J72" s="331"/>
      <c r="K72" s="331"/>
      <c r="L72" s="331"/>
      <c r="M72" s="331"/>
      <c r="N72" s="331"/>
      <c r="O72" s="331"/>
      <c r="P72" s="331"/>
      <c r="Q72" s="331"/>
      <c r="R72" s="331"/>
      <c r="S72" s="331"/>
      <c r="T72" s="331"/>
      <c r="U72" s="331"/>
      <c r="V72" s="331"/>
      <c r="W72" s="331"/>
      <c r="X72" s="331"/>
      <c r="Y72" s="331"/>
      <c r="Z72" s="331"/>
      <c r="AA72" s="331"/>
      <c r="AB72" s="331"/>
    </row>
    <row r="73" spans="1:28" x14ac:dyDescent="0.35">
      <c r="A73" s="337"/>
      <c r="B73" s="331"/>
      <c r="C73" s="331"/>
      <c r="D73" s="331"/>
      <c r="E73" s="331"/>
      <c r="F73" s="331"/>
      <c r="G73" s="331"/>
      <c r="H73" s="331"/>
      <c r="I73" s="331"/>
      <c r="J73" s="331"/>
      <c r="K73" s="331"/>
      <c r="L73" s="331"/>
      <c r="M73" s="331"/>
      <c r="N73" s="331"/>
      <c r="O73" s="331"/>
      <c r="P73" s="331"/>
      <c r="Q73" s="331"/>
      <c r="R73" s="331"/>
      <c r="S73" s="331"/>
      <c r="T73" s="331"/>
      <c r="U73" s="331"/>
      <c r="V73" s="331"/>
      <c r="W73" s="331"/>
      <c r="X73" s="331"/>
      <c r="Y73" s="331"/>
      <c r="Z73" s="331"/>
      <c r="AA73" s="331"/>
      <c r="AB73" s="331"/>
    </row>
    <row r="74" spans="1:28" x14ac:dyDescent="0.35">
      <c r="A74" s="337"/>
      <c r="B74" s="331"/>
      <c r="C74" s="331"/>
      <c r="D74" s="331"/>
      <c r="E74" s="331"/>
      <c r="F74" s="331"/>
      <c r="G74" s="331"/>
      <c r="H74" s="331"/>
      <c r="I74" s="331"/>
      <c r="J74" s="331"/>
      <c r="K74" s="331"/>
      <c r="L74" s="331"/>
      <c r="M74" s="331"/>
      <c r="N74" s="331"/>
      <c r="O74" s="331"/>
      <c r="P74" s="331"/>
      <c r="Q74" s="331"/>
      <c r="R74" s="331"/>
      <c r="S74" s="331"/>
      <c r="T74" s="331"/>
      <c r="U74" s="331"/>
      <c r="V74" s="331"/>
      <c r="W74" s="331"/>
      <c r="X74" s="331"/>
      <c r="Y74" s="331"/>
      <c r="Z74" s="331"/>
      <c r="AA74" s="331"/>
      <c r="AB74" s="331"/>
    </row>
    <row r="75" spans="1:28" x14ac:dyDescent="0.35">
      <c r="A75" s="337"/>
      <c r="B75" s="331"/>
      <c r="C75" s="331"/>
      <c r="D75" s="331"/>
      <c r="E75" s="331"/>
      <c r="F75" s="331"/>
      <c r="G75" s="331"/>
      <c r="H75" s="331"/>
      <c r="I75" s="331"/>
      <c r="J75" s="331"/>
      <c r="K75" s="331"/>
      <c r="L75" s="331"/>
      <c r="M75" s="331"/>
      <c r="N75" s="331"/>
      <c r="O75" s="331"/>
      <c r="P75" s="331"/>
      <c r="Q75" s="331"/>
      <c r="R75" s="331"/>
      <c r="S75" s="331"/>
      <c r="T75" s="331"/>
      <c r="U75" s="331"/>
      <c r="V75" s="331"/>
      <c r="W75" s="331"/>
      <c r="X75" s="331"/>
      <c r="Y75" s="331"/>
      <c r="Z75" s="331"/>
      <c r="AA75" s="331"/>
      <c r="AB75" s="331"/>
    </row>
    <row r="76" spans="1:28" x14ac:dyDescent="0.35">
      <c r="A76" s="337"/>
      <c r="B76" s="331"/>
      <c r="C76" s="331"/>
      <c r="D76" s="331"/>
      <c r="E76" s="331"/>
      <c r="F76" s="331"/>
      <c r="G76" s="331"/>
      <c r="H76" s="331"/>
      <c r="I76" s="331"/>
      <c r="J76" s="331"/>
      <c r="K76" s="331"/>
      <c r="L76" s="331"/>
      <c r="M76" s="331"/>
      <c r="N76" s="331"/>
      <c r="O76" s="331"/>
      <c r="P76" s="331"/>
      <c r="Q76" s="331"/>
      <c r="R76" s="331"/>
      <c r="S76" s="331"/>
      <c r="T76" s="331"/>
      <c r="U76" s="331"/>
      <c r="V76" s="331"/>
      <c r="W76" s="331"/>
      <c r="X76" s="331"/>
      <c r="Y76" s="331"/>
      <c r="Z76" s="331"/>
      <c r="AA76" s="331"/>
      <c r="AB76" s="331"/>
    </row>
    <row r="77" spans="1:28" x14ac:dyDescent="0.35">
      <c r="A77" s="337"/>
      <c r="B77" s="331"/>
      <c r="C77" s="331"/>
      <c r="D77" s="331"/>
      <c r="E77" s="331"/>
      <c r="F77" s="331"/>
      <c r="G77" s="331"/>
      <c r="H77" s="331"/>
      <c r="I77" s="331"/>
      <c r="J77" s="331"/>
      <c r="K77" s="331"/>
      <c r="L77" s="331"/>
      <c r="M77" s="331"/>
      <c r="N77" s="331"/>
      <c r="O77" s="331"/>
      <c r="P77" s="331"/>
      <c r="Q77" s="331"/>
      <c r="R77" s="331"/>
      <c r="S77" s="331"/>
      <c r="T77" s="331"/>
      <c r="U77" s="331"/>
      <c r="V77" s="331"/>
      <c r="W77" s="331"/>
      <c r="X77" s="331"/>
      <c r="Y77" s="331"/>
      <c r="Z77" s="331"/>
      <c r="AA77" s="331"/>
      <c r="AB77" s="331"/>
    </row>
    <row r="78" spans="1:28" x14ac:dyDescent="0.35">
      <c r="A78" s="337"/>
      <c r="B78" s="331"/>
      <c r="C78" s="331"/>
      <c r="D78" s="331"/>
      <c r="E78" s="331"/>
      <c r="F78" s="331"/>
      <c r="G78" s="331"/>
      <c r="H78" s="331"/>
      <c r="I78" s="331"/>
      <c r="J78" s="331"/>
      <c r="K78" s="331"/>
      <c r="L78" s="331"/>
      <c r="M78" s="331"/>
      <c r="N78" s="331"/>
      <c r="O78" s="331"/>
      <c r="P78" s="331"/>
      <c r="Q78" s="331"/>
      <c r="R78" s="331"/>
      <c r="S78" s="331"/>
      <c r="T78" s="331"/>
      <c r="U78" s="331"/>
      <c r="V78" s="331"/>
      <c r="W78" s="331"/>
      <c r="X78" s="331"/>
      <c r="Y78" s="331"/>
      <c r="Z78" s="331"/>
      <c r="AA78" s="331"/>
      <c r="AB78" s="331"/>
    </row>
    <row r="79" spans="1:28" x14ac:dyDescent="0.35">
      <c r="A79" s="337"/>
      <c r="B79" s="331"/>
      <c r="C79" s="331"/>
      <c r="D79" s="331"/>
      <c r="E79" s="331"/>
      <c r="F79" s="331"/>
      <c r="G79" s="331"/>
      <c r="H79" s="331"/>
      <c r="I79" s="331"/>
      <c r="J79" s="331"/>
      <c r="K79" s="331"/>
      <c r="L79" s="331"/>
      <c r="M79" s="331"/>
      <c r="N79" s="331"/>
      <c r="O79" s="331"/>
      <c r="P79" s="331"/>
      <c r="Q79" s="331"/>
      <c r="R79" s="331"/>
      <c r="S79" s="331"/>
      <c r="T79" s="331"/>
      <c r="U79" s="331"/>
      <c r="V79" s="331"/>
      <c r="W79" s="331"/>
      <c r="X79" s="331"/>
      <c r="Y79" s="331"/>
      <c r="Z79" s="331"/>
      <c r="AA79" s="331"/>
      <c r="AB79" s="331"/>
    </row>
    <row r="80" spans="1:28" x14ac:dyDescent="0.35">
      <c r="A80" s="337"/>
      <c r="B80" s="331"/>
      <c r="C80" s="331"/>
      <c r="D80" s="331"/>
      <c r="E80" s="331"/>
      <c r="F80" s="331"/>
      <c r="G80" s="331"/>
      <c r="H80" s="331"/>
      <c r="I80" s="331"/>
      <c r="J80" s="331"/>
      <c r="K80" s="331"/>
      <c r="L80" s="331"/>
      <c r="M80" s="331"/>
      <c r="N80" s="331"/>
      <c r="O80" s="331"/>
      <c r="P80" s="331"/>
      <c r="Q80" s="331"/>
      <c r="R80" s="331"/>
      <c r="S80" s="331"/>
      <c r="T80" s="331"/>
      <c r="U80" s="331"/>
      <c r="V80" s="331"/>
      <c r="W80" s="331"/>
      <c r="X80" s="331"/>
      <c r="Y80" s="331"/>
      <c r="Z80" s="331"/>
      <c r="AA80" s="331"/>
      <c r="AB80" s="331"/>
    </row>
    <row r="81" spans="1:28" x14ac:dyDescent="0.35">
      <c r="A81" s="337"/>
      <c r="B81" s="331"/>
      <c r="C81" s="331"/>
      <c r="D81" s="331"/>
      <c r="E81" s="331"/>
      <c r="F81" s="331"/>
      <c r="G81" s="331"/>
      <c r="H81" s="331"/>
      <c r="I81" s="331"/>
      <c r="J81" s="331"/>
      <c r="K81" s="331"/>
      <c r="L81" s="331"/>
      <c r="M81" s="331"/>
      <c r="N81" s="331"/>
      <c r="O81" s="331"/>
      <c r="P81" s="331"/>
      <c r="Q81" s="331"/>
      <c r="R81" s="331"/>
      <c r="S81" s="331"/>
      <c r="T81" s="331"/>
      <c r="U81" s="331"/>
      <c r="V81" s="331"/>
      <c r="W81" s="331"/>
      <c r="X81" s="331"/>
      <c r="Y81" s="331"/>
      <c r="Z81" s="331"/>
      <c r="AA81" s="331"/>
      <c r="AB81" s="331"/>
    </row>
    <row r="82" spans="1:28" x14ac:dyDescent="0.35">
      <c r="A82" s="337"/>
      <c r="B82" s="331"/>
      <c r="C82" s="331"/>
      <c r="D82" s="331"/>
      <c r="E82" s="331"/>
      <c r="F82" s="331"/>
      <c r="G82" s="331"/>
      <c r="H82" s="331"/>
      <c r="I82" s="331"/>
      <c r="J82" s="331"/>
      <c r="K82" s="331"/>
      <c r="L82" s="331"/>
      <c r="M82" s="331"/>
      <c r="N82" s="331"/>
      <c r="O82" s="331"/>
      <c r="P82" s="331"/>
      <c r="Q82" s="331"/>
      <c r="R82" s="331"/>
      <c r="S82" s="331"/>
      <c r="T82" s="331"/>
      <c r="U82" s="331"/>
      <c r="V82" s="331"/>
      <c r="W82" s="331"/>
      <c r="X82" s="331"/>
      <c r="Y82" s="331"/>
      <c r="Z82" s="331"/>
      <c r="AA82" s="331"/>
      <c r="AB82" s="331"/>
    </row>
    <row r="83" spans="1:28" x14ac:dyDescent="0.35">
      <c r="A83" s="337"/>
      <c r="B83" s="331"/>
      <c r="C83" s="331"/>
      <c r="D83" s="331"/>
      <c r="E83" s="331"/>
      <c r="F83" s="331"/>
      <c r="G83" s="331"/>
      <c r="H83" s="331"/>
      <c r="I83" s="331"/>
      <c r="J83" s="331"/>
      <c r="K83" s="331"/>
      <c r="L83" s="331"/>
      <c r="M83" s="331"/>
      <c r="N83" s="331"/>
      <c r="O83" s="331"/>
      <c r="P83" s="331"/>
      <c r="Q83" s="331"/>
      <c r="R83" s="331"/>
      <c r="S83" s="331"/>
      <c r="T83" s="331"/>
      <c r="U83" s="331"/>
      <c r="V83" s="331"/>
      <c r="W83" s="331"/>
      <c r="X83" s="331"/>
      <c r="Y83" s="331"/>
      <c r="Z83" s="331"/>
      <c r="AA83" s="331"/>
      <c r="AB83" s="331"/>
    </row>
    <row r="84" spans="1:28" x14ac:dyDescent="0.35">
      <c r="A84" s="337"/>
      <c r="B84" s="331"/>
      <c r="C84" s="331"/>
      <c r="D84" s="331"/>
      <c r="E84" s="331"/>
      <c r="F84" s="331"/>
      <c r="G84" s="331"/>
      <c r="H84" s="331"/>
      <c r="I84" s="331"/>
      <c r="J84" s="331"/>
      <c r="K84" s="331"/>
      <c r="L84" s="331"/>
      <c r="M84" s="331"/>
      <c r="N84" s="331"/>
      <c r="O84" s="331"/>
      <c r="P84" s="331"/>
      <c r="Q84" s="331"/>
      <c r="R84" s="331"/>
      <c r="S84" s="331"/>
      <c r="T84" s="331"/>
      <c r="U84" s="331"/>
      <c r="V84" s="331"/>
      <c r="W84" s="331"/>
      <c r="X84" s="331"/>
      <c r="Y84" s="331"/>
      <c r="Z84" s="331"/>
      <c r="AA84" s="331"/>
      <c r="AB84" s="331"/>
    </row>
    <row r="85" spans="1:28" x14ac:dyDescent="0.35">
      <c r="A85" s="337"/>
      <c r="B85" s="331"/>
      <c r="C85" s="331"/>
      <c r="D85" s="331"/>
      <c r="E85" s="331"/>
      <c r="F85" s="331"/>
      <c r="G85" s="331"/>
      <c r="H85" s="331"/>
      <c r="I85" s="331"/>
      <c r="J85" s="331"/>
      <c r="K85" s="331"/>
      <c r="L85" s="331"/>
      <c r="M85" s="331"/>
      <c r="N85" s="331"/>
      <c r="O85" s="331"/>
      <c r="P85" s="331"/>
      <c r="Q85" s="331"/>
      <c r="R85" s="331"/>
      <c r="S85" s="331"/>
      <c r="T85" s="331"/>
      <c r="U85" s="331"/>
      <c r="V85" s="331"/>
      <c r="W85" s="331"/>
      <c r="X85" s="331"/>
      <c r="Y85" s="331"/>
      <c r="Z85" s="331"/>
      <c r="AA85" s="331"/>
      <c r="AB85" s="331"/>
    </row>
    <row r="86" spans="1:28" x14ac:dyDescent="0.35">
      <c r="A86" s="337"/>
      <c r="B86" s="331"/>
      <c r="C86" s="331"/>
      <c r="D86" s="331"/>
      <c r="E86" s="331"/>
      <c r="F86" s="331"/>
      <c r="G86" s="331"/>
      <c r="H86" s="331"/>
      <c r="I86" s="331"/>
      <c r="J86" s="331"/>
      <c r="K86" s="331"/>
      <c r="L86" s="331"/>
      <c r="M86" s="331"/>
      <c r="N86" s="331"/>
      <c r="O86" s="331"/>
      <c r="P86" s="331"/>
      <c r="Q86" s="331"/>
      <c r="R86" s="331"/>
      <c r="S86" s="331"/>
      <c r="T86" s="331"/>
      <c r="U86" s="331"/>
      <c r="V86" s="331"/>
      <c r="W86" s="331"/>
      <c r="X86" s="331"/>
      <c r="Y86" s="331"/>
      <c r="Z86" s="331"/>
      <c r="AA86" s="331"/>
      <c r="AB86" s="331"/>
    </row>
    <row r="87" spans="1:28" x14ac:dyDescent="0.35">
      <c r="A87" s="337"/>
      <c r="B87" s="331"/>
      <c r="C87" s="331"/>
      <c r="D87" s="331"/>
      <c r="E87" s="331"/>
      <c r="F87" s="331"/>
      <c r="G87" s="331"/>
      <c r="H87" s="331"/>
      <c r="I87" s="331"/>
      <c r="J87" s="331"/>
      <c r="K87" s="331"/>
      <c r="L87" s="331"/>
      <c r="M87" s="331"/>
      <c r="N87" s="331"/>
      <c r="O87" s="331"/>
      <c r="P87" s="331"/>
      <c r="Q87" s="331"/>
      <c r="R87" s="331"/>
      <c r="S87" s="331"/>
      <c r="T87" s="331"/>
      <c r="U87" s="331"/>
      <c r="V87" s="331"/>
      <c r="W87" s="331"/>
      <c r="X87" s="331"/>
      <c r="Y87" s="331"/>
      <c r="Z87" s="331"/>
      <c r="AA87" s="331"/>
      <c r="AB87" s="331"/>
    </row>
    <row r="88" spans="1:28" x14ac:dyDescent="0.35">
      <c r="A88" s="337"/>
      <c r="B88" s="331"/>
      <c r="C88" s="331"/>
      <c r="D88" s="331"/>
      <c r="E88" s="331"/>
      <c r="F88" s="331"/>
      <c r="G88" s="331"/>
      <c r="H88" s="331"/>
      <c r="I88" s="331"/>
      <c r="J88" s="331"/>
      <c r="K88" s="331"/>
      <c r="L88" s="331"/>
      <c r="M88" s="331"/>
      <c r="N88" s="331"/>
      <c r="O88" s="331"/>
      <c r="P88" s="331"/>
      <c r="Q88" s="331"/>
      <c r="R88" s="331"/>
      <c r="S88" s="331"/>
      <c r="T88" s="331"/>
      <c r="U88" s="331"/>
      <c r="V88" s="331"/>
      <c r="W88" s="331"/>
      <c r="X88" s="331"/>
      <c r="Y88" s="331"/>
      <c r="Z88" s="331"/>
      <c r="AA88" s="331"/>
      <c r="AB88" s="331"/>
    </row>
    <row r="89" spans="1:28" x14ac:dyDescent="0.35">
      <c r="A89" s="337"/>
      <c r="B89" s="331"/>
      <c r="C89" s="331"/>
      <c r="D89" s="331"/>
      <c r="E89" s="331"/>
      <c r="F89" s="331"/>
      <c r="G89" s="331"/>
      <c r="H89" s="331"/>
      <c r="I89" s="331"/>
      <c r="J89" s="331"/>
      <c r="K89" s="331"/>
      <c r="L89" s="331"/>
      <c r="M89" s="331"/>
      <c r="N89" s="331"/>
      <c r="O89" s="331"/>
      <c r="P89" s="331"/>
      <c r="Q89" s="331"/>
      <c r="R89" s="331"/>
      <c r="S89" s="331"/>
      <c r="T89" s="331"/>
      <c r="U89" s="331"/>
      <c r="V89" s="331"/>
      <c r="W89" s="331"/>
      <c r="X89" s="331"/>
      <c r="Y89" s="331"/>
      <c r="Z89" s="331"/>
      <c r="AA89" s="331"/>
      <c r="AB89" s="331"/>
    </row>
    <row r="90" spans="1:28" x14ac:dyDescent="0.35">
      <c r="A90" s="337"/>
      <c r="B90" s="331"/>
      <c r="C90" s="331"/>
      <c r="D90" s="331"/>
      <c r="E90" s="331"/>
      <c r="F90" s="331"/>
      <c r="G90" s="331"/>
      <c r="H90" s="331"/>
      <c r="I90" s="331"/>
      <c r="J90" s="331"/>
      <c r="K90" s="331"/>
      <c r="L90" s="331"/>
      <c r="M90" s="331"/>
      <c r="N90" s="331"/>
      <c r="O90" s="331"/>
      <c r="P90" s="331"/>
      <c r="Q90" s="331"/>
      <c r="R90" s="331"/>
      <c r="S90" s="331"/>
      <c r="T90" s="331"/>
      <c r="U90" s="331"/>
      <c r="V90" s="331"/>
      <c r="W90" s="331"/>
      <c r="X90" s="331"/>
      <c r="Y90" s="331"/>
      <c r="Z90" s="331"/>
      <c r="AA90" s="331"/>
      <c r="AB90" s="331"/>
    </row>
    <row r="91" spans="1:28" x14ac:dyDescent="0.35">
      <c r="A91" s="337"/>
      <c r="B91" s="331"/>
      <c r="C91" s="331"/>
      <c r="D91" s="331"/>
      <c r="E91" s="331"/>
      <c r="F91" s="331"/>
      <c r="G91" s="331"/>
      <c r="H91" s="331"/>
      <c r="I91" s="331"/>
      <c r="J91" s="331"/>
      <c r="K91" s="331"/>
      <c r="L91" s="331"/>
      <c r="M91" s="331"/>
      <c r="N91" s="331"/>
      <c r="O91" s="331"/>
      <c r="P91" s="331"/>
      <c r="Q91" s="331"/>
      <c r="R91" s="331"/>
      <c r="S91" s="331"/>
      <c r="T91" s="331"/>
      <c r="U91" s="331"/>
      <c r="V91" s="331"/>
      <c r="W91" s="331"/>
      <c r="X91" s="331"/>
      <c r="Y91" s="331"/>
      <c r="Z91" s="331"/>
      <c r="AA91" s="331"/>
      <c r="AB91" s="331"/>
    </row>
    <row r="92" spans="1:28" x14ac:dyDescent="0.35">
      <c r="A92" s="337"/>
      <c r="B92" s="331"/>
      <c r="C92" s="331"/>
      <c r="D92" s="331"/>
      <c r="E92" s="331"/>
      <c r="F92" s="331"/>
      <c r="G92" s="331"/>
      <c r="H92" s="331"/>
      <c r="I92" s="331"/>
      <c r="J92" s="331"/>
      <c r="K92" s="331"/>
      <c r="L92" s="331"/>
      <c r="M92" s="331"/>
      <c r="N92" s="331"/>
      <c r="O92" s="331"/>
      <c r="P92" s="331"/>
      <c r="Q92" s="331"/>
      <c r="R92" s="331"/>
      <c r="S92" s="331"/>
      <c r="T92" s="331"/>
      <c r="U92" s="331"/>
      <c r="V92" s="331"/>
      <c r="W92" s="331"/>
      <c r="X92" s="331"/>
      <c r="Y92" s="331"/>
      <c r="Z92" s="331"/>
      <c r="AA92" s="331"/>
      <c r="AB92" s="331"/>
    </row>
    <row r="93" spans="1:28" x14ac:dyDescent="0.35">
      <c r="A93" s="337"/>
      <c r="B93" s="331"/>
      <c r="C93" s="331"/>
      <c r="D93" s="331"/>
      <c r="E93" s="331"/>
      <c r="F93" s="331"/>
      <c r="G93" s="331"/>
      <c r="H93" s="331"/>
      <c r="I93" s="331"/>
      <c r="J93" s="331"/>
      <c r="K93" s="331"/>
      <c r="L93" s="331"/>
      <c r="M93" s="331"/>
      <c r="N93" s="331"/>
      <c r="O93" s="331"/>
      <c r="P93" s="331"/>
      <c r="Q93" s="331"/>
      <c r="R93" s="331"/>
      <c r="S93" s="331"/>
      <c r="T93" s="331"/>
      <c r="U93" s="331"/>
      <c r="V93" s="331"/>
      <c r="W93" s="331"/>
      <c r="X93" s="331"/>
      <c r="Y93" s="331"/>
      <c r="Z93" s="331"/>
      <c r="AA93" s="331"/>
      <c r="AB93" s="331"/>
    </row>
    <row r="94" spans="1:28" x14ac:dyDescent="0.35">
      <c r="A94" s="337"/>
      <c r="B94" s="331"/>
      <c r="C94" s="331"/>
      <c r="D94" s="331"/>
      <c r="E94" s="331"/>
      <c r="F94" s="331"/>
      <c r="G94" s="331"/>
      <c r="H94" s="331"/>
      <c r="I94" s="331"/>
      <c r="J94" s="331"/>
      <c r="K94" s="331"/>
      <c r="L94" s="331"/>
      <c r="M94" s="331"/>
      <c r="N94" s="331"/>
      <c r="O94" s="331"/>
      <c r="P94" s="331"/>
      <c r="Q94" s="331"/>
      <c r="R94" s="331"/>
      <c r="S94" s="331"/>
      <c r="T94" s="331"/>
      <c r="U94" s="331"/>
      <c r="V94" s="331"/>
      <c r="W94" s="331"/>
      <c r="X94" s="331"/>
      <c r="Y94" s="331"/>
      <c r="Z94" s="331"/>
      <c r="AA94" s="331"/>
      <c r="AB94" s="331"/>
    </row>
    <row r="95" spans="1:28" x14ac:dyDescent="0.35">
      <c r="A95" s="337"/>
      <c r="B95" s="331"/>
      <c r="C95" s="331"/>
      <c r="D95" s="331"/>
      <c r="E95" s="331"/>
      <c r="F95" s="331"/>
      <c r="G95" s="331"/>
      <c r="H95" s="331"/>
      <c r="I95" s="331"/>
      <c r="J95" s="331"/>
      <c r="K95" s="331"/>
      <c r="L95" s="331"/>
      <c r="M95" s="331"/>
      <c r="N95" s="331"/>
      <c r="O95" s="331"/>
      <c r="P95" s="331"/>
      <c r="Q95" s="331"/>
      <c r="R95" s="331"/>
      <c r="S95" s="331"/>
      <c r="T95" s="331"/>
      <c r="U95" s="331"/>
      <c r="V95" s="331"/>
      <c r="W95" s="331"/>
      <c r="X95" s="331"/>
      <c r="Y95" s="331"/>
      <c r="Z95" s="331"/>
      <c r="AA95" s="331"/>
      <c r="AB95" s="331"/>
    </row>
    <row r="96" spans="1:28" x14ac:dyDescent="0.35">
      <c r="A96" s="337"/>
      <c r="B96" s="331"/>
      <c r="C96" s="331"/>
      <c r="D96" s="331"/>
      <c r="E96" s="331"/>
      <c r="F96" s="331"/>
      <c r="G96" s="331"/>
      <c r="H96" s="331"/>
      <c r="I96" s="331"/>
      <c r="J96" s="331"/>
      <c r="K96" s="331"/>
      <c r="L96" s="331"/>
      <c r="M96" s="331"/>
      <c r="N96" s="331"/>
      <c r="O96" s="331"/>
      <c r="P96" s="331"/>
      <c r="Q96" s="331"/>
      <c r="R96" s="331"/>
      <c r="S96" s="331"/>
      <c r="T96" s="331"/>
      <c r="U96" s="331"/>
      <c r="V96" s="331"/>
    </row>
  </sheetData>
  <mergeCells count="1">
    <mergeCell ref="A1:AA1"/>
  </mergeCell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09607-2394-4158-95EB-49EA803FD6EF}">
  <sheetPr>
    <tabColor theme="5"/>
  </sheetPr>
  <dimension ref="A1:AB107"/>
  <sheetViews>
    <sheetView zoomScale="80" zoomScaleNormal="80" workbookViewId="0">
      <selection activeCell="R52" sqref="R52"/>
    </sheetView>
  </sheetViews>
  <sheetFormatPr baseColWidth="10" defaultColWidth="9.1796875" defaultRowHeight="14.5" x14ac:dyDescent="0.35"/>
  <cols>
    <col min="1" max="1" width="75.7265625" style="138" customWidth="1"/>
    <col min="2" max="2" width="43.7265625" customWidth="1"/>
    <col min="3" max="3" width="7.1796875" customWidth="1"/>
    <col min="4" max="4" width="6.54296875" customWidth="1"/>
    <col min="5" max="19" width="5.54296875" customWidth="1"/>
    <col min="20" max="20" width="7.1796875" customWidth="1"/>
    <col min="21" max="21" width="8.26953125" customWidth="1"/>
    <col min="22" max="22" width="22" customWidth="1"/>
    <col min="23" max="23" width="13.1796875" customWidth="1"/>
    <col min="24" max="27" width="5.54296875" customWidth="1"/>
  </cols>
  <sheetData>
    <row r="1" spans="1:28" ht="83.5" customHeight="1" thickBot="1" x14ac:dyDescent="0.4">
      <c r="A1" s="798" t="s">
        <v>346</v>
      </c>
      <c r="B1" s="799"/>
      <c r="C1" s="799"/>
      <c r="D1" s="799"/>
      <c r="E1" s="799"/>
      <c r="F1" s="799"/>
      <c r="G1" s="799"/>
      <c r="H1" s="799"/>
      <c r="I1" s="799"/>
      <c r="J1" s="799"/>
      <c r="K1" s="799"/>
      <c r="L1" s="799"/>
      <c r="M1" s="799"/>
      <c r="N1" s="799"/>
      <c r="O1" s="799"/>
      <c r="P1" s="799"/>
      <c r="Q1" s="799"/>
      <c r="R1" s="799"/>
      <c r="S1" s="799"/>
      <c r="T1" s="799"/>
      <c r="U1" s="799"/>
      <c r="V1" s="799"/>
      <c r="W1" s="331"/>
      <c r="X1" s="331"/>
      <c r="Y1" s="331"/>
      <c r="Z1" s="331"/>
      <c r="AA1" s="331"/>
      <c r="AB1" s="331"/>
    </row>
    <row r="2" spans="1:28" x14ac:dyDescent="0.35">
      <c r="A2" s="333"/>
      <c r="B2" s="331"/>
      <c r="C2" s="331"/>
      <c r="D2" s="331"/>
      <c r="E2" s="331"/>
      <c r="F2" s="331"/>
      <c r="G2" s="331"/>
      <c r="H2" s="331"/>
      <c r="I2" s="331"/>
      <c r="J2" s="331"/>
      <c r="K2" s="331"/>
      <c r="L2" s="331"/>
      <c r="M2" s="331"/>
      <c r="N2" s="331"/>
      <c r="O2" s="331"/>
      <c r="P2" s="331"/>
      <c r="Q2" s="331"/>
      <c r="R2" s="331"/>
      <c r="S2" s="331"/>
      <c r="T2" s="331"/>
      <c r="U2" s="331"/>
      <c r="V2" s="331"/>
      <c r="W2" s="350"/>
      <c r="X2" s="331"/>
      <c r="Y2" s="331"/>
      <c r="Z2" s="331"/>
      <c r="AA2" s="331"/>
      <c r="AB2" s="331"/>
    </row>
    <row r="3" spans="1:28" ht="33" customHeight="1" x14ac:dyDescent="0.35">
      <c r="B3" s="360" t="s">
        <v>332</v>
      </c>
      <c r="C3" s="361"/>
      <c r="D3" s="362"/>
      <c r="E3" s="331"/>
      <c r="F3" s="331"/>
      <c r="G3" s="331"/>
      <c r="H3" s="331"/>
      <c r="I3" s="331"/>
      <c r="J3" s="331"/>
      <c r="K3" s="331"/>
      <c r="L3" s="331"/>
      <c r="M3" s="331"/>
      <c r="N3" s="331"/>
      <c r="O3" s="331"/>
      <c r="P3" s="331"/>
      <c r="Q3" s="331"/>
      <c r="R3" s="331"/>
      <c r="S3" s="331"/>
      <c r="T3" s="331"/>
      <c r="U3" s="331"/>
      <c r="V3" s="331"/>
      <c r="W3" s="350"/>
      <c r="X3" s="331"/>
      <c r="Y3" s="331"/>
      <c r="Z3" s="331"/>
      <c r="AA3" s="331"/>
      <c r="AB3" s="331"/>
    </row>
    <row r="4" spans="1:28" ht="34.5" customHeight="1" x14ac:dyDescent="0.35">
      <c r="B4" s="360" t="s">
        <v>333</v>
      </c>
      <c r="C4" s="363"/>
      <c r="D4" s="344"/>
      <c r="E4" s="331"/>
      <c r="F4" s="331"/>
      <c r="G4" s="331"/>
      <c r="H4" s="331"/>
      <c r="I4" s="331"/>
      <c r="J4" s="331"/>
      <c r="K4" s="331"/>
      <c r="L4" s="331"/>
      <c r="M4" s="331"/>
      <c r="N4" s="331"/>
      <c r="O4" s="331"/>
      <c r="P4" s="331"/>
      <c r="Q4" s="331"/>
      <c r="R4" s="331"/>
      <c r="S4" s="331"/>
      <c r="T4" s="331"/>
      <c r="U4" s="331"/>
      <c r="V4" s="331"/>
      <c r="W4" s="350"/>
      <c r="X4" s="331"/>
      <c r="Y4" s="331"/>
      <c r="Z4" s="331"/>
      <c r="AA4" s="331"/>
      <c r="AB4" s="331"/>
    </row>
    <row r="5" spans="1:28" ht="15" thickBot="1" x14ac:dyDescent="0.4">
      <c r="A5" s="333"/>
      <c r="B5" s="331"/>
      <c r="C5" s="331"/>
      <c r="D5" s="331"/>
      <c r="E5" s="331"/>
      <c r="F5" s="331"/>
      <c r="G5" s="331"/>
      <c r="H5" s="331"/>
      <c r="I5" s="331"/>
      <c r="J5" s="331"/>
      <c r="K5" s="331"/>
      <c r="L5" s="331"/>
      <c r="M5" s="331"/>
      <c r="N5" s="331"/>
      <c r="O5" s="331"/>
      <c r="P5" s="331"/>
      <c r="Q5" s="331"/>
      <c r="R5" s="331"/>
      <c r="S5" s="331"/>
      <c r="T5" s="331"/>
      <c r="U5" s="331"/>
      <c r="V5" s="331"/>
      <c r="W5" s="350"/>
      <c r="X5" s="331"/>
      <c r="Y5" s="331"/>
      <c r="Z5" s="331"/>
      <c r="AA5" s="331"/>
      <c r="AB5" s="331"/>
    </row>
    <row r="6" spans="1:28" ht="34.5" customHeight="1" thickBot="1" x14ac:dyDescent="0.4">
      <c r="A6" s="338" t="s">
        <v>814</v>
      </c>
      <c r="B6" s="331"/>
      <c r="C6" s="337"/>
      <c r="D6" s="331"/>
      <c r="E6" s="331"/>
      <c r="F6" s="331"/>
      <c r="G6" s="331"/>
      <c r="H6" s="331"/>
      <c r="I6" s="331"/>
      <c r="J6" s="331"/>
      <c r="K6" s="331"/>
      <c r="L6" s="331"/>
      <c r="M6" s="331"/>
      <c r="N6" s="331"/>
      <c r="O6" s="331"/>
      <c r="P6" s="331"/>
      <c r="Q6" s="331"/>
      <c r="R6" s="331"/>
      <c r="S6" s="331"/>
      <c r="T6" s="331"/>
      <c r="U6" s="331"/>
      <c r="V6" s="331"/>
      <c r="W6" s="331"/>
      <c r="X6" s="331"/>
      <c r="Y6" s="331"/>
      <c r="Z6" s="331"/>
      <c r="AA6" s="331"/>
    </row>
    <row r="7" spans="1:28" ht="18.649999999999999" customHeight="1" x14ac:dyDescent="0.35">
      <c r="A7" s="339"/>
      <c r="B7" s="331"/>
      <c r="C7" s="337"/>
      <c r="D7" s="331"/>
      <c r="E7" s="331"/>
      <c r="F7" s="331"/>
      <c r="G7" s="331"/>
      <c r="H7" s="331"/>
      <c r="I7" s="331"/>
      <c r="J7" s="331"/>
      <c r="K7" s="331"/>
      <c r="L7" s="331"/>
      <c r="M7" s="331"/>
      <c r="N7" s="331"/>
      <c r="O7" s="331"/>
      <c r="P7" s="331"/>
      <c r="Q7" s="331"/>
      <c r="R7" s="331"/>
      <c r="S7" s="331"/>
      <c r="T7" s="331"/>
      <c r="U7" s="331"/>
      <c r="V7" s="331"/>
      <c r="W7" s="331"/>
      <c r="X7" s="331"/>
      <c r="Y7" s="331"/>
      <c r="Z7" s="331"/>
      <c r="AA7" s="331"/>
    </row>
    <row r="8" spans="1:28" ht="14.15" customHeight="1" thickBot="1" x14ac:dyDescent="0.4">
      <c r="A8" s="331"/>
      <c r="B8" s="331"/>
      <c r="C8" s="337"/>
      <c r="D8" s="331"/>
      <c r="E8" s="331"/>
      <c r="F8" s="331"/>
      <c r="G8" s="331"/>
      <c r="H8" s="331"/>
      <c r="I8" s="331"/>
      <c r="J8" s="331"/>
      <c r="K8" s="331"/>
      <c r="L8" s="331"/>
      <c r="M8" s="331"/>
      <c r="N8" s="331"/>
      <c r="O8" s="331"/>
      <c r="P8" s="331"/>
      <c r="Q8" s="331"/>
      <c r="R8" s="331"/>
      <c r="S8" s="331"/>
      <c r="T8" s="331"/>
      <c r="U8" s="331"/>
      <c r="V8" s="331"/>
      <c r="W8" s="331"/>
      <c r="X8" s="331"/>
      <c r="Y8" s="331"/>
      <c r="Z8" s="331"/>
      <c r="AA8" s="331"/>
    </row>
    <row r="9" spans="1:28" s="142" customFormat="1" ht="129" customHeight="1" thickBot="1" x14ac:dyDescent="0.4">
      <c r="A9" s="337"/>
      <c r="B9" s="364" t="s">
        <v>347</v>
      </c>
      <c r="C9" s="331"/>
      <c r="D9" s="331"/>
      <c r="E9" s="331"/>
      <c r="F9" s="331"/>
      <c r="G9" s="331"/>
      <c r="H9" s="331"/>
      <c r="I9" s="331"/>
      <c r="J9" s="331"/>
      <c r="K9" s="331"/>
      <c r="L9" s="331"/>
      <c r="M9" s="331"/>
      <c r="N9" s="331"/>
      <c r="O9" s="331"/>
      <c r="P9" s="331"/>
      <c r="Q9" s="331"/>
      <c r="R9" s="331"/>
      <c r="S9" s="331"/>
      <c r="T9" s="331"/>
      <c r="U9" s="331"/>
      <c r="V9" s="331"/>
      <c r="W9" s="331"/>
      <c r="X9" s="331"/>
      <c r="Y9" s="331"/>
      <c r="Z9" s="331"/>
      <c r="AA9" s="331"/>
      <c r="AB9" s="365"/>
    </row>
    <row r="10" spans="1:28" s="147" customFormat="1" ht="15" thickBot="1" x14ac:dyDescent="0.4">
      <c r="A10" s="338" t="s">
        <v>271</v>
      </c>
      <c r="B10" s="366" t="s">
        <v>84</v>
      </c>
      <c r="C10" s="340">
        <v>2026</v>
      </c>
      <c r="D10" s="340">
        <v>2027</v>
      </c>
      <c r="E10" s="340">
        <v>2028</v>
      </c>
      <c r="F10" s="340">
        <v>2029</v>
      </c>
      <c r="G10" s="340">
        <v>2030</v>
      </c>
      <c r="H10" s="340">
        <v>2031</v>
      </c>
      <c r="I10" s="340">
        <v>2032</v>
      </c>
      <c r="J10" s="340">
        <v>2033</v>
      </c>
      <c r="K10" s="340">
        <v>2034</v>
      </c>
      <c r="L10" s="340">
        <v>2035</v>
      </c>
      <c r="M10" s="340">
        <v>2036</v>
      </c>
      <c r="N10" s="340">
        <v>2037</v>
      </c>
      <c r="O10" s="340">
        <v>2038</v>
      </c>
      <c r="P10" s="340">
        <v>2039</v>
      </c>
      <c r="Q10" s="340">
        <v>2040</v>
      </c>
      <c r="R10" s="340">
        <v>2041</v>
      </c>
      <c r="S10" s="340">
        <v>2042</v>
      </c>
      <c r="T10" s="340">
        <v>2043</v>
      </c>
      <c r="U10" s="340">
        <v>2044</v>
      </c>
      <c r="V10" s="340">
        <v>2045</v>
      </c>
      <c r="W10" s="331"/>
      <c r="X10" s="331"/>
      <c r="Y10" s="331"/>
      <c r="Z10" s="331"/>
      <c r="AA10" s="331"/>
      <c r="AB10" s="183"/>
    </row>
    <row r="11" spans="1:28" s="147" customFormat="1" ht="25.5" customHeight="1" thickBot="1" x14ac:dyDescent="0.4">
      <c r="A11" s="367" t="s">
        <v>815</v>
      </c>
      <c r="B11" s="368"/>
      <c r="C11" s="369"/>
      <c r="D11" s="369"/>
      <c r="E11" s="369"/>
      <c r="F11" s="369"/>
      <c r="G11" s="369"/>
      <c r="H11" s="369"/>
      <c r="I11" s="369"/>
      <c r="J11" s="369"/>
      <c r="K11" s="369"/>
      <c r="L11" s="369"/>
      <c r="M11" s="369"/>
      <c r="N11" s="369"/>
      <c r="O11" s="369"/>
      <c r="P11" s="369"/>
      <c r="Q11" s="369"/>
      <c r="R11" s="369"/>
      <c r="S11" s="369"/>
      <c r="T11" s="369"/>
      <c r="U11" s="369"/>
      <c r="V11" s="369"/>
      <c r="W11" s="331"/>
      <c r="X11" s="331"/>
      <c r="Y11" s="331"/>
      <c r="Z11" s="331"/>
      <c r="AA11" s="331"/>
      <c r="AB11" s="183"/>
    </row>
    <row r="12" spans="1:28" s="147" customFormat="1" ht="25.5" customHeight="1" thickBot="1" x14ac:dyDescent="0.4">
      <c r="A12" s="367" t="s">
        <v>816</v>
      </c>
      <c r="B12" s="370"/>
      <c r="C12" s="369"/>
      <c r="D12" s="369"/>
      <c r="E12" s="369"/>
      <c r="F12" s="369"/>
      <c r="G12" s="369"/>
      <c r="H12" s="369"/>
      <c r="I12" s="369"/>
      <c r="J12" s="369"/>
      <c r="K12" s="369"/>
      <c r="L12" s="369"/>
      <c r="M12" s="369"/>
      <c r="N12" s="369"/>
      <c r="O12" s="369"/>
      <c r="P12" s="369"/>
      <c r="Q12" s="369"/>
      <c r="R12" s="369"/>
      <c r="S12" s="369"/>
      <c r="T12" s="369"/>
      <c r="U12" s="369"/>
      <c r="V12" s="369"/>
      <c r="W12" s="331"/>
      <c r="X12" s="331"/>
      <c r="Y12" s="331"/>
      <c r="Z12" s="331"/>
      <c r="AA12" s="331"/>
      <c r="AB12" s="183"/>
    </row>
    <row r="13" spans="1:28" s="147" customFormat="1" ht="27" customHeight="1" thickBot="1" x14ac:dyDescent="0.4">
      <c r="A13" s="367" t="s">
        <v>817</v>
      </c>
      <c r="B13" s="370"/>
      <c r="C13" s="369"/>
      <c r="D13" s="369"/>
      <c r="E13" s="369"/>
      <c r="F13" s="369"/>
      <c r="G13" s="369"/>
      <c r="H13" s="369"/>
      <c r="I13" s="369"/>
      <c r="J13" s="369"/>
      <c r="K13" s="369"/>
      <c r="L13" s="369"/>
      <c r="M13" s="369"/>
      <c r="N13" s="369"/>
      <c r="O13" s="369"/>
      <c r="P13" s="369"/>
      <c r="Q13" s="369"/>
      <c r="R13" s="369"/>
      <c r="S13" s="369"/>
      <c r="T13" s="369"/>
      <c r="U13" s="369"/>
      <c r="V13" s="369"/>
      <c r="W13" s="331"/>
      <c r="X13" s="331"/>
      <c r="Y13" s="331"/>
      <c r="Z13" s="331"/>
      <c r="AA13" s="331"/>
      <c r="AB13" s="183"/>
    </row>
    <row r="14" spans="1:28" s="147" customFormat="1" ht="26.15" customHeight="1" thickBot="1" x14ac:dyDescent="0.4">
      <c r="A14" s="367" t="s">
        <v>818</v>
      </c>
      <c r="B14" s="370"/>
      <c r="C14" s="369"/>
      <c r="D14" s="369"/>
      <c r="E14" s="369"/>
      <c r="F14" s="369"/>
      <c r="G14" s="369"/>
      <c r="H14" s="369"/>
      <c r="I14" s="369"/>
      <c r="J14" s="369"/>
      <c r="K14" s="369"/>
      <c r="L14" s="369"/>
      <c r="M14" s="369"/>
      <c r="N14" s="369"/>
      <c r="O14" s="369"/>
      <c r="P14" s="369"/>
      <c r="Q14" s="369"/>
      <c r="R14" s="369"/>
      <c r="S14" s="369"/>
      <c r="T14" s="369"/>
      <c r="U14" s="369"/>
      <c r="V14" s="369"/>
      <c r="W14" s="331"/>
      <c r="X14" s="331"/>
      <c r="Y14" s="331"/>
      <c r="Z14" s="331"/>
      <c r="AA14" s="331"/>
      <c r="AB14" s="183"/>
    </row>
    <row r="15" spans="1:28" ht="15" thickBot="1" x14ac:dyDescent="0.4">
      <c r="A15" s="371"/>
      <c r="B15" s="372"/>
      <c r="C15" s="373"/>
      <c r="D15" s="373"/>
      <c r="E15" s="373"/>
      <c r="F15" s="373"/>
      <c r="G15" s="373"/>
      <c r="H15" s="373"/>
      <c r="I15" s="373"/>
      <c r="J15" s="373"/>
      <c r="K15" s="373"/>
      <c r="L15" s="373"/>
      <c r="M15" s="373"/>
      <c r="N15" s="373"/>
      <c r="O15" s="373"/>
      <c r="P15" s="373"/>
      <c r="Q15" s="373"/>
      <c r="R15" s="373"/>
      <c r="S15" s="373"/>
      <c r="T15" s="373"/>
      <c r="U15" s="373"/>
      <c r="V15" s="373"/>
      <c r="W15" s="331"/>
      <c r="X15" s="331"/>
      <c r="Y15" s="331"/>
      <c r="Z15" s="331"/>
      <c r="AA15" s="331"/>
      <c r="AB15" s="331"/>
    </row>
    <row r="16" spans="1:28" s="147" customFormat="1" ht="37" customHeight="1" thickBot="1" x14ac:dyDescent="0.4">
      <c r="A16" s="367" t="s">
        <v>819</v>
      </c>
      <c r="B16" s="368"/>
      <c r="C16" s="369"/>
      <c r="D16" s="369"/>
      <c r="E16" s="369"/>
      <c r="F16" s="369"/>
      <c r="G16" s="369"/>
      <c r="H16" s="369"/>
      <c r="I16" s="369"/>
      <c r="J16" s="369"/>
      <c r="K16" s="369"/>
      <c r="L16" s="369"/>
      <c r="M16" s="369"/>
      <c r="N16" s="369"/>
      <c r="O16" s="369"/>
      <c r="P16" s="369"/>
      <c r="Q16" s="369"/>
      <c r="R16" s="369"/>
      <c r="S16" s="369"/>
      <c r="T16" s="369"/>
      <c r="U16" s="369"/>
      <c r="V16" s="369"/>
      <c r="W16" s="331"/>
      <c r="X16" s="331"/>
      <c r="Y16" s="331"/>
      <c r="Z16" s="331"/>
      <c r="AA16" s="331"/>
      <c r="AB16" s="183"/>
    </row>
    <row r="17" spans="1:28" s="147" customFormat="1" ht="36" customHeight="1" thickBot="1" x14ac:dyDescent="0.4">
      <c r="A17" s="367" t="s">
        <v>820</v>
      </c>
      <c r="B17" s="370"/>
      <c r="C17" s="369"/>
      <c r="D17" s="369"/>
      <c r="E17" s="369"/>
      <c r="F17" s="369"/>
      <c r="G17" s="369"/>
      <c r="H17" s="369"/>
      <c r="I17" s="369"/>
      <c r="J17" s="369"/>
      <c r="K17" s="369"/>
      <c r="L17" s="369"/>
      <c r="M17" s="369"/>
      <c r="N17" s="369"/>
      <c r="O17" s="369"/>
      <c r="P17" s="369"/>
      <c r="Q17" s="369"/>
      <c r="R17" s="369"/>
      <c r="S17" s="369"/>
      <c r="T17" s="369"/>
      <c r="U17" s="369"/>
      <c r="V17" s="369"/>
      <c r="W17" s="331"/>
      <c r="X17" s="331"/>
      <c r="Y17" s="331"/>
      <c r="Z17" s="331"/>
      <c r="AA17" s="331"/>
      <c r="AB17" s="183"/>
    </row>
    <row r="18" spans="1:28" s="147" customFormat="1" ht="36.65" customHeight="1" thickBot="1" x14ac:dyDescent="0.4">
      <c r="A18" s="367" t="s">
        <v>821</v>
      </c>
      <c r="B18" s="370"/>
      <c r="C18" s="369"/>
      <c r="D18" s="369"/>
      <c r="E18" s="369"/>
      <c r="F18" s="369"/>
      <c r="G18" s="369"/>
      <c r="H18" s="369"/>
      <c r="I18" s="369"/>
      <c r="J18" s="369"/>
      <c r="K18" s="369"/>
      <c r="L18" s="369"/>
      <c r="M18" s="369"/>
      <c r="N18" s="369"/>
      <c r="O18" s="369"/>
      <c r="P18" s="369"/>
      <c r="Q18" s="369"/>
      <c r="R18" s="369"/>
      <c r="S18" s="369"/>
      <c r="T18" s="369"/>
      <c r="U18" s="369"/>
      <c r="V18" s="369"/>
      <c r="W18" s="331"/>
      <c r="X18" s="331"/>
      <c r="Y18" s="331"/>
      <c r="Z18" s="331"/>
      <c r="AA18" s="331"/>
      <c r="AB18" s="183"/>
    </row>
    <row r="19" spans="1:28" s="147" customFormat="1" ht="37.5" customHeight="1" thickBot="1" x14ac:dyDescent="0.4">
      <c r="A19" s="367" t="s">
        <v>822</v>
      </c>
      <c r="B19" s="370"/>
      <c r="C19" s="369"/>
      <c r="D19" s="369"/>
      <c r="E19" s="369"/>
      <c r="F19" s="369"/>
      <c r="G19" s="369"/>
      <c r="H19" s="369"/>
      <c r="I19" s="369"/>
      <c r="J19" s="369"/>
      <c r="K19" s="369"/>
      <c r="L19" s="369"/>
      <c r="M19" s="369"/>
      <c r="N19" s="369"/>
      <c r="O19" s="369"/>
      <c r="P19" s="369"/>
      <c r="Q19" s="369"/>
      <c r="R19" s="369"/>
      <c r="S19" s="369"/>
      <c r="T19" s="369"/>
      <c r="U19" s="369"/>
      <c r="V19" s="369"/>
      <c r="W19" s="331"/>
      <c r="X19" s="331"/>
      <c r="Y19" s="331"/>
      <c r="Z19" s="331"/>
      <c r="AA19" s="331"/>
      <c r="AB19" s="183"/>
    </row>
    <row r="20" spans="1:28" ht="15" thickBot="1" x14ac:dyDescent="0.4">
      <c r="A20" s="371"/>
      <c r="B20" s="372"/>
      <c r="C20" s="373"/>
      <c r="D20" s="373"/>
      <c r="E20" s="373"/>
      <c r="F20" s="373"/>
      <c r="G20" s="373"/>
      <c r="H20" s="373"/>
      <c r="I20" s="373"/>
      <c r="J20" s="373"/>
      <c r="K20" s="373"/>
      <c r="L20" s="373"/>
      <c r="M20" s="373"/>
      <c r="N20" s="373"/>
      <c r="O20" s="373"/>
      <c r="P20" s="373"/>
      <c r="Q20" s="373"/>
      <c r="R20" s="373"/>
      <c r="S20" s="373"/>
      <c r="T20" s="373"/>
      <c r="U20" s="373"/>
      <c r="V20" s="373"/>
      <c r="W20" s="331"/>
      <c r="X20" s="331"/>
      <c r="Y20" s="331"/>
      <c r="Z20" s="331"/>
      <c r="AA20" s="331"/>
      <c r="AB20" s="331"/>
    </row>
    <row r="21" spans="1:28" s="147" customFormat="1" ht="15" thickBot="1" x14ac:dyDescent="0.4">
      <c r="A21" s="374" t="s">
        <v>823</v>
      </c>
      <c r="B21" s="375"/>
      <c r="C21" s="376">
        <f>C11+C12+C13+C14-C16-C17-C18-C19</f>
        <v>0</v>
      </c>
      <c r="D21" s="376">
        <f t="shared" ref="D21:V21" si="0">D11+D12+D13+D14-D16-D17-D18-D19</f>
        <v>0</v>
      </c>
      <c r="E21" s="376">
        <f t="shared" si="0"/>
        <v>0</v>
      </c>
      <c r="F21" s="376">
        <f t="shared" si="0"/>
        <v>0</v>
      </c>
      <c r="G21" s="376">
        <f t="shared" si="0"/>
        <v>0</v>
      </c>
      <c r="H21" s="376">
        <f t="shared" si="0"/>
        <v>0</v>
      </c>
      <c r="I21" s="376">
        <f t="shared" si="0"/>
        <v>0</v>
      </c>
      <c r="J21" s="376">
        <f t="shared" si="0"/>
        <v>0</v>
      </c>
      <c r="K21" s="376">
        <f t="shared" si="0"/>
        <v>0</v>
      </c>
      <c r="L21" s="376">
        <f>L11+L12+L13+L14-L16-L17-L18-L19</f>
        <v>0</v>
      </c>
      <c r="M21" s="376">
        <f t="shared" si="0"/>
        <v>0</v>
      </c>
      <c r="N21" s="376">
        <f t="shared" si="0"/>
        <v>0</v>
      </c>
      <c r="O21" s="376">
        <f t="shared" si="0"/>
        <v>0</v>
      </c>
      <c r="P21" s="376">
        <f t="shared" si="0"/>
        <v>0</v>
      </c>
      <c r="Q21" s="376">
        <f t="shared" si="0"/>
        <v>0</v>
      </c>
      <c r="R21" s="376">
        <f t="shared" si="0"/>
        <v>0</v>
      </c>
      <c r="S21" s="376">
        <f t="shared" si="0"/>
        <v>0</v>
      </c>
      <c r="T21" s="376">
        <f t="shared" si="0"/>
        <v>0</v>
      </c>
      <c r="U21" s="376">
        <f t="shared" si="0"/>
        <v>0</v>
      </c>
      <c r="V21" s="376">
        <f t="shared" si="0"/>
        <v>0</v>
      </c>
      <c r="W21" s="331"/>
      <c r="X21" s="183"/>
      <c r="Y21" s="183"/>
      <c r="Z21" s="183"/>
      <c r="AA21" s="183"/>
      <c r="AB21" s="183"/>
    </row>
    <row r="22" spans="1:28" x14ac:dyDescent="0.35">
      <c r="A22" s="343"/>
      <c r="B22" s="183"/>
      <c r="C22" s="183"/>
      <c r="D22" s="183"/>
      <c r="E22" s="183"/>
      <c r="F22" s="183"/>
      <c r="G22" s="183"/>
      <c r="H22" s="183"/>
      <c r="I22" s="183"/>
      <c r="J22" s="183"/>
      <c r="K22" s="183"/>
      <c r="L22" s="183"/>
      <c r="M22" s="183"/>
      <c r="N22" s="183"/>
      <c r="O22" s="183"/>
      <c r="P22" s="183"/>
      <c r="Q22" s="183"/>
      <c r="R22" s="183"/>
      <c r="S22" s="183"/>
      <c r="T22" s="183"/>
      <c r="U22" s="183"/>
      <c r="V22" s="183"/>
      <c r="W22" s="331"/>
      <c r="X22" s="331"/>
      <c r="Y22" s="331"/>
      <c r="Z22" s="331"/>
      <c r="AA22" s="331"/>
      <c r="AB22" s="331"/>
    </row>
    <row r="23" spans="1:28" ht="15" thickBot="1" x14ac:dyDescent="0.4">
      <c r="A23" s="344" t="s">
        <v>335</v>
      </c>
      <c r="B23" s="331"/>
      <c r="C23" s="331"/>
      <c r="D23" s="331"/>
      <c r="E23" s="331"/>
      <c r="F23" s="331"/>
      <c r="G23" s="331"/>
      <c r="H23" s="331"/>
      <c r="I23" s="331"/>
      <c r="J23" s="331"/>
      <c r="K23" s="331"/>
      <c r="L23" s="331"/>
      <c r="M23" s="331"/>
      <c r="N23" s="331"/>
      <c r="O23" s="331"/>
      <c r="P23" s="331"/>
      <c r="Q23" s="331"/>
      <c r="R23" s="331"/>
      <c r="S23" s="331"/>
      <c r="T23" s="331"/>
      <c r="U23" s="331"/>
      <c r="V23" s="345" t="s">
        <v>811</v>
      </c>
      <c r="W23" s="350"/>
      <c r="X23" s="331"/>
      <c r="Y23" s="331"/>
      <c r="Z23" s="331"/>
      <c r="AA23" s="331"/>
      <c r="AB23" s="331"/>
    </row>
    <row r="24" spans="1:28" ht="15" thickBot="1" x14ac:dyDescent="0.4">
      <c r="A24" s="333"/>
      <c r="B24" s="331"/>
      <c r="C24" s="331"/>
      <c r="D24" s="331"/>
      <c r="E24" s="331"/>
      <c r="F24" s="331"/>
      <c r="G24" s="331"/>
      <c r="H24" s="331"/>
      <c r="I24" s="331"/>
      <c r="J24" s="331"/>
      <c r="K24" s="331"/>
      <c r="L24" s="331"/>
      <c r="M24" s="346"/>
      <c r="N24" s="346"/>
      <c r="O24" s="347"/>
      <c r="P24" s="347"/>
      <c r="Q24" s="347"/>
      <c r="R24" s="347"/>
      <c r="S24" s="347"/>
      <c r="T24" s="347"/>
      <c r="U24" s="377" t="s">
        <v>336</v>
      </c>
      <c r="V24" s="349"/>
      <c r="W24" s="350"/>
      <c r="X24" s="331"/>
      <c r="Y24" s="331"/>
      <c r="Z24" s="331"/>
      <c r="AA24" s="331"/>
      <c r="AB24" s="331"/>
    </row>
    <row r="25" spans="1:28" x14ac:dyDescent="0.35">
      <c r="A25" s="333"/>
      <c r="B25" s="331"/>
      <c r="C25" s="331"/>
      <c r="D25" s="331"/>
      <c r="E25" s="331"/>
      <c r="F25" s="331"/>
      <c r="G25" s="331"/>
      <c r="H25" s="331"/>
      <c r="I25" s="331"/>
      <c r="J25" s="331"/>
      <c r="K25" s="331"/>
      <c r="L25" s="331"/>
      <c r="M25" s="331"/>
      <c r="N25" s="331"/>
      <c r="O25" s="331"/>
      <c r="P25" s="331"/>
      <c r="Q25" s="331"/>
      <c r="R25" s="331"/>
      <c r="S25" s="331"/>
      <c r="T25" s="331"/>
      <c r="U25" s="331"/>
      <c r="V25" s="331"/>
      <c r="W25" s="350" t="s">
        <v>337</v>
      </c>
      <c r="X25" s="331"/>
      <c r="Y25" s="331"/>
      <c r="Z25" s="331"/>
      <c r="AA25" s="331"/>
      <c r="AB25" s="331"/>
    </row>
    <row r="26" spans="1:28" x14ac:dyDescent="0.35">
      <c r="A26" s="351" t="s">
        <v>348</v>
      </c>
      <c r="B26" s="378"/>
      <c r="C26" s="339"/>
      <c r="D26" s="352"/>
      <c r="E26" s="352"/>
      <c r="F26" s="352"/>
      <c r="G26" s="352"/>
      <c r="H26" s="352"/>
      <c r="I26" s="352"/>
      <c r="J26" s="352"/>
      <c r="K26" s="352"/>
      <c r="L26" s="352"/>
      <c r="M26" s="352"/>
      <c r="N26" s="352"/>
      <c r="O26" s="352"/>
      <c r="P26" s="352"/>
      <c r="Q26" s="352"/>
      <c r="R26" s="352"/>
      <c r="S26" s="352"/>
      <c r="T26" s="352"/>
      <c r="U26" s="352"/>
      <c r="V26" s="352"/>
      <c r="W26" s="353">
        <f>SUM(C26:V26)</f>
        <v>0</v>
      </c>
      <c r="X26" s="331"/>
      <c r="Y26" s="331"/>
      <c r="Z26" s="331"/>
      <c r="AA26" s="331"/>
      <c r="AB26" s="331"/>
    </row>
    <row r="27" spans="1:28" x14ac:dyDescent="0.35">
      <c r="A27" s="337"/>
      <c r="B27" s="331"/>
      <c r="C27" s="331"/>
      <c r="D27" s="331"/>
      <c r="E27" s="331"/>
      <c r="F27" s="331"/>
      <c r="G27" s="331"/>
      <c r="H27" s="331"/>
      <c r="I27" s="331"/>
      <c r="J27" s="331"/>
      <c r="K27" s="331"/>
      <c r="L27" s="331"/>
      <c r="M27" s="331"/>
      <c r="N27" s="331"/>
      <c r="O27" s="331"/>
      <c r="P27" s="331"/>
      <c r="Q27" s="331"/>
      <c r="R27" s="331"/>
      <c r="S27" s="331"/>
      <c r="T27" s="331"/>
      <c r="U27" s="331"/>
      <c r="V27" s="331"/>
      <c r="W27" s="353"/>
      <c r="X27" s="331"/>
      <c r="Y27" s="331"/>
      <c r="Z27" s="331"/>
      <c r="AA27" s="331"/>
      <c r="AB27" s="331"/>
    </row>
    <row r="28" spans="1:28" x14ac:dyDescent="0.35">
      <c r="A28" s="351" t="s">
        <v>349</v>
      </c>
      <c r="B28" s="378"/>
      <c r="C28" s="339"/>
      <c r="D28" s="352"/>
      <c r="E28" s="352"/>
      <c r="F28" s="352"/>
      <c r="G28" s="352"/>
      <c r="H28" s="352"/>
      <c r="I28" s="352"/>
      <c r="J28" s="352"/>
      <c r="K28" s="352"/>
      <c r="L28" s="352"/>
      <c r="M28" s="352"/>
      <c r="N28" s="352"/>
      <c r="O28" s="352"/>
      <c r="P28" s="352"/>
      <c r="Q28" s="352"/>
      <c r="R28" s="352"/>
      <c r="S28" s="352"/>
      <c r="T28" s="352"/>
      <c r="U28" s="352"/>
      <c r="V28" s="352"/>
      <c r="W28" s="353">
        <f t="shared" ref="W28:W39" si="1">SUM(C28:V28)</f>
        <v>0</v>
      </c>
      <c r="X28" s="331"/>
      <c r="Y28" s="331"/>
      <c r="Z28" s="331"/>
      <c r="AA28" s="331"/>
      <c r="AB28" s="331"/>
    </row>
    <row r="29" spans="1:28" x14ac:dyDescent="0.35">
      <c r="A29" s="337"/>
      <c r="B29" s="331"/>
      <c r="C29" s="331"/>
      <c r="D29" s="331"/>
      <c r="E29" s="331"/>
      <c r="F29" s="331"/>
      <c r="G29" s="331"/>
      <c r="H29" s="331"/>
      <c r="I29" s="331"/>
      <c r="J29" s="331"/>
      <c r="K29" s="331"/>
      <c r="L29" s="331"/>
      <c r="M29" s="331"/>
      <c r="N29" s="331"/>
      <c r="O29" s="331"/>
      <c r="P29" s="331"/>
      <c r="Q29" s="331"/>
      <c r="R29" s="331"/>
      <c r="S29" s="331"/>
      <c r="T29" s="331"/>
      <c r="U29" s="331"/>
      <c r="V29" s="331"/>
      <c r="W29" s="353"/>
      <c r="X29" s="331"/>
      <c r="Y29" s="331"/>
      <c r="Z29" s="331"/>
      <c r="AA29" s="331"/>
      <c r="AB29" s="331"/>
    </row>
    <row r="30" spans="1:28" ht="41.25" customHeight="1" x14ac:dyDescent="0.35">
      <c r="A30" s="354" t="s">
        <v>350</v>
      </c>
      <c r="B30" s="378"/>
      <c r="C30" s="339"/>
      <c r="D30" s="339"/>
      <c r="E30" s="339"/>
      <c r="F30" s="339"/>
      <c r="G30" s="339"/>
      <c r="H30" s="339"/>
      <c r="I30" s="339"/>
      <c r="J30" s="339"/>
      <c r="K30" s="339"/>
      <c r="L30" s="339"/>
      <c r="M30" s="339"/>
      <c r="N30" s="339"/>
      <c r="O30" s="339"/>
      <c r="P30" s="339"/>
      <c r="Q30" s="339"/>
      <c r="R30" s="339"/>
      <c r="S30" s="339"/>
      <c r="T30" s="339"/>
      <c r="U30" s="339"/>
      <c r="V30" s="339"/>
      <c r="W30" s="353">
        <f t="shared" si="1"/>
        <v>0</v>
      </c>
      <c r="X30" s="331"/>
      <c r="Y30" s="331"/>
      <c r="Z30" s="331"/>
      <c r="AA30" s="331"/>
      <c r="AB30" s="331"/>
    </row>
    <row r="31" spans="1:28" x14ac:dyDescent="0.35">
      <c r="B31" s="331"/>
      <c r="C31" s="331"/>
      <c r="D31" s="331"/>
      <c r="E31" s="331"/>
      <c r="F31" s="331"/>
      <c r="G31" s="331"/>
      <c r="H31" s="331"/>
      <c r="I31" s="331"/>
      <c r="J31" s="331"/>
      <c r="K31" s="331"/>
      <c r="L31" s="331"/>
      <c r="M31" s="331"/>
      <c r="N31" s="331"/>
      <c r="O31" s="331"/>
      <c r="P31" s="331"/>
      <c r="Q31" s="331"/>
      <c r="R31" s="331"/>
      <c r="S31" s="331"/>
      <c r="T31" s="331"/>
      <c r="U31" s="331"/>
      <c r="V31" s="331"/>
      <c r="W31" s="353"/>
      <c r="X31" s="331"/>
      <c r="Y31" s="331"/>
      <c r="Z31" s="331"/>
      <c r="AA31" s="331"/>
      <c r="AB31" s="331"/>
    </row>
    <row r="32" spans="1:28" x14ac:dyDescent="0.35">
      <c r="A32" s="355" t="s">
        <v>351</v>
      </c>
      <c r="B32" s="378"/>
      <c r="C32" s="356">
        <f>C21+C28+C30</f>
        <v>0</v>
      </c>
      <c r="D32" s="356">
        <f t="shared" ref="D32:U32" si="2">D21+D28+D30</f>
        <v>0</v>
      </c>
      <c r="E32" s="356">
        <f t="shared" si="2"/>
        <v>0</v>
      </c>
      <c r="F32" s="356">
        <f t="shared" si="2"/>
        <v>0</v>
      </c>
      <c r="G32" s="356">
        <f t="shared" si="2"/>
        <v>0</v>
      </c>
      <c r="H32" s="356">
        <f t="shared" si="2"/>
        <v>0</v>
      </c>
      <c r="I32" s="356">
        <f t="shared" si="2"/>
        <v>0</v>
      </c>
      <c r="J32" s="356">
        <f t="shared" si="2"/>
        <v>0</v>
      </c>
      <c r="K32" s="356">
        <f t="shared" si="2"/>
        <v>0</v>
      </c>
      <c r="L32" s="356">
        <f t="shared" si="2"/>
        <v>0</v>
      </c>
      <c r="M32" s="356">
        <f t="shared" si="2"/>
        <v>0</v>
      </c>
      <c r="N32" s="356">
        <f t="shared" si="2"/>
        <v>0</v>
      </c>
      <c r="O32" s="356">
        <f t="shared" si="2"/>
        <v>0</v>
      </c>
      <c r="P32" s="356">
        <f t="shared" si="2"/>
        <v>0</v>
      </c>
      <c r="Q32" s="356">
        <f t="shared" si="2"/>
        <v>0</v>
      </c>
      <c r="R32" s="356">
        <f t="shared" si="2"/>
        <v>0</v>
      </c>
      <c r="S32" s="356">
        <f t="shared" si="2"/>
        <v>0</v>
      </c>
      <c r="T32" s="356">
        <f t="shared" si="2"/>
        <v>0</v>
      </c>
      <c r="U32" s="356">
        <f t="shared" si="2"/>
        <v>0</v>
      </c>
      <c r="V32" s="356">
        <f>V21+V28+V30</f>
        <v>0</v>
      </c>
      <c r="W32" s="353">
        <f t="shared" si="1"/>
        <v>0</v>
      </c>
      <c r="X32" s="331"/>
      <c r="Y32" s="331"/>
      <c r="Z32" s="331"/>
      <c r="AA32" s="331"/>
      <c r="AB32" s="331"/>
    </row>
    <row r="33" spans="1:28" x14ac:dyDescent="0.35">
      <c r="A33" s="337"/>
      <c r="B33" s="331"/>
      <c r="C33" s="331"/>
      <c r="D33" s="331"/>
      <c r="E33" s="331"/>
      <c r="F33" s="331"/>
      <c r="G33" s="331"/>
      <c r="H33" s="331"/>
      <c r="I33" s="331"/>
      <c r="J33" s="331"/>
      <c r="K33" s="331"/>
      <c r="L33" s="331"/>
      <c r="M33" s="331"/>
      <c r="N33" s="331"/>
      <c r="O33" s="331"/>
      <c r="P33" s="331"/>
      <c r="Q33" s="331"/>
      <c r="R33" s="331"/>
      <c r="S33" s="331"/>
      <c r="T33" s="331"/>
      <c r="U33" s="331"/>
      <c r="V33" s="331"/>
      <c r="W33" s="353"/>
      <c r="X33" s="331"/>
      <c r="Y33" s="331"/>
      <c r="Z33" s="331"/>
      <c r="AA33" s="331"/>
      <c r="AB33" s="331"/>
    </row>
    <row r="34" spans="1:28" x14ac:dyDescent="0.35">
      <c r="A34" s="355" t="s">
        <v>352</v>
      </c>
      <c r="B34" s="378"/>
      <c r="C34" s="357">
        <f>-IF(C32&gt;0,C32*0.25,0)</f>
        <v>0</v>
      </c>
      <c r="D34" s="357">
        <f t="shared" ref="D34:U34" si="3">-IF(D32&gt;0,D32*0.25,0)</f>
        <v>0</v>
      </c>
      <c r="E34" s="357">
        <f t="shared" si="3"/>
        <v>0</v>
      </c>
      <c r="F34" s="357">
        <f t="shared" si="3"/>
        <v>0</v>
      </c>
      <c r="G34" s="357">
        <f t="shared" si="3"/>
        <v>0</v>
      </c>
      <c r="H34" s="357">
        <f t="shared" si="3"/>
        <v>0</v>
      </c>
      <c r="I34" s="357">
        <f t="shared" si="3"/>
        <v>0</v>
      </c>
      <c r="J34" s="357">
        <f t="shared" si="3"/>
        <v>0</v>
      </c>
      <c r="K34" s="357">
        <f t="shared" si="3"/>
        <v>0</v>
      </c>
      <c r="L34" s="357">
        <f t="shared" si="3"/>
        <v>0</v>
      </c>
      <c r="M34" s="357">
        <f t="shared" si="3"/>
        <v>0</v>
      </c>
      <c r="N34" s="357">
        <f t="shared" si="3"/>
        <v>0</v>
      </c>
      <c r="O34" s="357">
        <f t="shared" si="3"/>
        <v>0</v>
      </c>
      <c r="P34" s="357">
        <f t="shared" si="3"/>
        <v>0</v>
      </c>
      <c r="Q34" s="357">
        <f t="shared" si="3"/>
        <v>0</v>
      </c>
      <c r="R34" s="357">
        <f t="shared" si="3"/>
        <v>0</v>
      </c>
      <c r="S34" s="357">
        <f t="shared" si="3"/>
        <v>0</v>
      </c>
      <c r="T34" s="357">
        <f t="shared" si="3"/>
        <v>0</v>
      </c>
      <c r="U34" s="357">
        <f t="shared" si="3"/>
        <v>0</v>
      </c>
      <c r="V34" s="357">
        <f>-IF(V32&gt;0,V32*0.25,0)</f>
        <v>0</v>
      </c>
      <c r="W34" s="353">
        <f t="shared" si="1"/>
        <v>0</v>
      </c>
      <c r="X34" s="331"/>
      <c r="Y34" s="331"/>
      <c r="Z34" s="331"/>
      <c r="AA34" s="331"/>
      <c r="AB34" s="331"/>
    </row>
    <row r="35" spans="1:28" x14ac:dyDescent="0.35">
      <c r="A35" s="337"/>
      <c r="B35" s="331"/>
      <c r="C35" s="331"/>
      <c r="D35" s="331"/>
      <c r="E35" s="331"/>
      <c r="F35" s="331"/>
      <c r="G35" s="331"/>
      <c r="H35" s="331"/>
      <c r="I35" s="331"/>
      <c r="J35" s="331"/>
      <c r="K35" s="331"/>
      <c r="L35" s="331"/>
      <c r="M35" s="331"/>
      <c r="N35" s="331"/>
      <c r="O35" s="331"/>
      <c r="P35" s="331"/>
      <c r="Q35" s="331"/>
      <c r="R35" s="331"/>
      <c r="S35" s="331"/>
      <c r="T35" s="331"/>
      <c r="U35" s="331"/>
      <c r="V35" s="331"/>
      <c r="W35" s="353"/>
      <c r="X35" s="331"/>
      <c r="Y35" s="331"/>
      <c r="Z35" s="331"/>
      <c r="AA35" s="331"/>
      <c r="AB35" s="331"/>
    </row>
    <row r="36" spans="1:28" ht="29.15" customHeight="1" x14ac:dyDescent="0.35">
      <c r="A36" s="354" t="s">
        <v>353</v>
      </c>
      <c r="B36" s="379"/>
      <c r="C36" s="339"/>
      <c r="D36" s="352"/>
      <c r="E36" s="352"/>
      <c r="F36" s="352"/>
      <c r="G36" s="352"/>
      <c r="H36" s="352"/>
      <c r="I36" s="352"/>
      <c r="J36" s="352"/>
      <c r="K36" s="352"/>
      <c r="L36" s="352"/>
      <c r="M36" s="352"/>
      <c r="N36" s="352"/>
      <c r="O36" s="352"/>
      <c r="P36" s="352"/>
      <c r="Q36" s="352"/>
      <c r="R36" s="352"/>
      <c r="S36" s="352"/>
      <c r="T36" s="352"/>
      <c r="U36" s="352"/>
      <c r="V36" s="352"/>
      <c r="W36" s="353">
        <f t="shared" si="1"/>
        <v>0</v>
      </c>
      <c r="X36" s="331"/>
      <c r="Y36" s="331"/>
      <c r="Z36" s="331"/>
      <c r="AA36" s="331"/>
      <c r="AB36" s="331"/>
    </row>
    <row r="37" spans="1:28" x14ac:dyDescent="0.35">
      <c r="A37" s="337"/>
      <c r="B37" s="331"/>
      <c r="C37" s="331"/>
      <c r="D37" s="331"/>
      <c r="E37" s="331"/>
      <c r="F37" s="331"/>
      <c r="G37" s="331"/>
      <c r="H37" s="331"/>
      <c r="I37" s="331"/>
      <c r="J37" s="331"/>
      <c r="K37" s="331"/>
      <c r="L37" s="331"/>
      <c r="M37" s="331"/>
      <c r="N37" s="331"/>
      <c r="O37" s="331"/>
      <c r="P37" s="331"/>
      <c r="Q37" s="331"/>
      <c r="R37" s="331"/>
      <c r="S37" s="331"/>
      <c r="T37" s="331"/>
      <c r="U37" s="331"/>
      <c r="V37" s="331"/>
      <c r="W37" s="353"/>
      <c r="X37" s="331"/>
      <c r="Y37" s="331"/>
      <c r="Z37" s="331"/>
      <c r="AA37" s="331"/>
      <c r="AB37" s="331"/>
    </row>
    <row r="38" spans="1:28" ht="29.25" customHeight="1" x14ac:dyDescent="0.35">
      <c r="A38" s="355" t="s">
        <v>354</v>
      </c>
      <c r="B38" s="356"/>
      <c r="C38" s="356">
        <f>C21+C26+C34</f>
        <v>0</v>
      </c>
      <c r="D38" s="356">
        <f>D21+D26+D34</f>
        <v>0</v>
      </c>
      <c r="E38" s="356">
        <f t="shared" ref="E38:U38" si="4">E21+E26+E34</f>
        <v>0</v>
      </c>
      <c r="F38" s="356">
        <f t="shared" si="4"/>
        <v>0</v>
      </c>
      <c r="G38" s="356">
        <f t="shared" si="4"/>
        <v>0</v>
      </c>
      <c r="H38" s="356">
        <f t="shared" si="4"/>
        <v>0</v>
      </c>
      <c r="I38" s="356">
        <f t="shared" si="4"/>
        <v>0</v>
      </c>
      <c r="J38" s="356">
        <f t="shared" si="4"/>
        <v>0</v>
      </c>
      <c r="K38" s="356">
        <f t="shared" si="4"/>
        <v>0</v>
      </c>
      <c r="L38" s="356">
        <f t="shared" si="4"/>
        <v>0</v>
      </c>
      <c r="M38" s="356">
        <f t="shared" si="4"/>
        <v>0</v>
      </c>
      <c r="N38" s="356">
        <f t="shared" si="4"/>
        <v>0</v>
      </c>
      <c r="O38" s="356">
        <f t="shared" si="4"/>
        <v>0</v>
      </c>
      <c r="P38" s="356">
        <f t="shared" si="4"/>
        <v>0</v>
      </c>
      <c r="Q38" s="356">
        <f t="shared" si="4"/>
        <v>0</v>
      </c>
      <c r="R38" s="356">
        <f t="shared" si="4"/>
        <v>0</v>
      </c>
      <c r="S38" s="356">
        <f t="shared" si="4"/>
        <v>0</v>
      </c>
      <c r="T38" s="356">
        <f t="shared" si="4"/>
        <v>0</v>
      </c>
      <c r="U38" s="356">
        <f t="shared" si="4"/>
        <v>0</v>
      </c>
      <c r="V38" s="356">
        <f>V21+V26+V34+V24</f>
        <v>0</v>
      </c>
      <c r="W38" s="353">
        <f t="shared" si="1"/>
        <v>0</v>
      </c>
      <c r="X38" s="331"/>
      <c r="Y38" s="331"/>
      <c r="Z38" s="331"/>
      <c r="AA38" s="331"/>
      <c r="AB38" s="331"/>
    </row>
    <row r="39" spans="1:28" ht="29.25" customHeight="1" x14ac:dyDescent="0.35">
      <c r="A39" s="355" t="s">
        <v>355</v>
      </c>
      <c r="B39" s="356"/>
      <c r="C39" s="356">
        <f>C38+C36</f>
        <v>0</v>
      </c>
      <c r="D39" s="356">
        <f t="shared" ref="D39:V39" si="5">D38+D36</f>
        <v>0</v>
      </c>
      <c r="E39" s="356">
        <f t="shared" si="5"/>
        <v>0</v>
      </c>
      <c r="F39" s="356">
        <f t="shared" si="5"/>
        <v>0</v>
      </c>
      <c r="G39" s="356">
        <f t="shared" si="5"/>
        <v>0</v>
      </c>
      <c r="H39" s="356">
        <f t="shared" si="5"/>
        <v>0</v>
      </c>
      <c r="I39" s="356">
        <f t="shared" si="5"/>
        <v>0</v>
      </c>
      <c r="J39" s="356">
        <f t="shared" si="5"/>
        <v>0</v>
      </c>
      <c r="K39" s="356">
        <f t="shared" si="5"/>
        <v>0</v>
      </c>
      <c r="L39" s="356">
        <f t="shared" si="5"/>
        <v>0</v>
      </c>
      <c r="M39" s="356">
        <f t="shared" si="5"/>
        <v>0</v>
      </c>
      <c r="N39" s="356">
        <f t="shared" si="5"/>
        <v>0</v>
      </c>
      <c r="O39" s="356">
        <f t="shared" si="5"/>
        <v>0</v>
      </c>
      <c r="P39" s="356">
        <f t="shared" si="5"/>
        <v>0</v>
      </c>
      <c r="Q39" s="356">
        <f t="shared" si="5"/>
        <v>0</v>
      </c>
      <c r="R39" s="356">
        <f t="shared" si="5"/>
        <v>0</v>
      </c>
      <c r="S39" s="356">
        <f t="shared" si="5"/>
        <v>0</v>
      </c>
      <c r="T39" s="356">
        <f t="shared" si="5"/>
        <v>0</v>
      </c>
      <c r="U39" s="356">
        <f t="shared" si="5"/>
        <v>0</v>
      </c>
      <c r="V39" s="356">
        <f t="shared" si="5"/>
        <v>0</v>
      </c>
      <c r="W39" s="353">
        <f t="shared" si="1"/>
        <v>0</v>
      </c>
      <c r="X39" s="331"/>
      <c r="Y39" s="331"/>
      <c r="Z39" s="331"/>
      <c r="AA39" s="331"/>
      <c r="AB39" s="331"/>
    </row>
    <row r="40" spans="1:28" x14ac:dyDescent="0.35">
      <c r="A40" s="337"/>
      <c r="B40" s="380"/>
      <c r="C40" s="331"/>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row>
    <row r="41" spans="1:28" ht="28.5" x14ac:dyDescent="0.35">
      <c r="A41" s="358" t="s">
        <v>824</v>
      </c>
      <c r="B41" s="380"/>
      <c r="C41" s="331"/>
      <c r="D41" s="331"/>
      <c r="E41" s="331"/>
      <c r="F41" s="331"/>
      <c r="G41" s="331"/>
      <c r="H41" s="331"/>
      <c r="I41" s="331"/>
      <c r="J41" s="331"/>
      <c r="K41" s="331"/>
      <c r="L41" s="331"/>
      <c r="M41" s="331"/>
      <c r="N41" s="331"/>
      <c r="O41" s="331"/>
      <c r="P41" s="331"/>
      <c r="Q41" s="331"/>
      <c r="R41" s="331"/>
      <c r="S41" s="331"/>
      <c r="T41" s="331"/>
      <c r="U41" s="331"/>
      <c r="V41" s="331"/>
      <c r="W41" s="331"/>
      <c r="X41" s="331"/>
      <c r="Y41" s="331"/>
      <c r="Z41" s="331"/>
      <c r="AA41" s="331"/>
      <c r="AB41" s="331"/>
    </row>
    <row r="42" spans="1:28" x14ac:dyDescent="0.35">
      <c r="A42" s="457">
        <f>-NPV(0.0589,C38:V38)</f>
        <v>0</v>
      </c>
      <c r="B42" s="380"/>
      <c r="C42" s="331"/>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row>
    <row r="43" spans="1:28" x14ac:dyDescent="0.35">
      <c r="A43" s="358" t="s">
        <v>345</v>
      </c>
      <c r="B43" s="331"/>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row>
    <row r="44" spans="1:28" x14ac:dyDescent="0.35">
      <c r="A44" s="359" t="e">
        <f>IRR(C39:V39)</f>
        <v>#NUM!</v>
      </c>
      <c r="B44" s="331"/>
      <c r="C44" s="331"/>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row>
    <row r="45" spans="1:28" x14ac:dyDescent="0.35">
      <c r="A45" s="337"/>
      <c r="B45" s="331"/>
      <c r="C45" s="331"/>
      <c r="D45" s="331"/>
      <c r="E45" s="331"/>
      <c r="F45" s="331"/>
      <c r="G45" s="331"/>
      <c r="H45" s="331"/>
      <c r="I45" s="331"/>
      <c r="J45" s="331"/>
      <c r="K45" s="331"/>
      <c r="L45" s="331"/>
      <c r="M45" s="331"/>
      <c r="N45" s="331"/>
      <c r="O45" s="331"/>
      <c r="P45" s="331"/>
      <c r="Q45" s="331"/>
      <c r="R45" s="331"/>
      <c r="S45" s="331"/>
      <c r="T45" s="331"/>
      <c r="U45" s="331"/>
      <c r="V45" s="331"/>
      <c r="W45" s="331"/>
      <c r="X45" s="331"/>
      <c r="Y45" s="331"/>
      <c r="Z45" s="331"/>
      <c r="AA45" s="331"/>
      <c r="AB45" s="331"/>
    </row>
    <row r="46" spans="1:28" x14ac:dyDescent="0.35">
      <c r="A46" s="337"/>
      <c r="B46" s="331"/>
      <c r="C46" s="331"/>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row>
    <row r="47" spans="1:28" x14ac:dyDescent="0.35">
      <c r="A47" s="337"/>
      <c r="B47" s="331"/>
      <c r="C47" s="331"/>
      <c r="D47" s="331"/>
      <c r="E47" s="331"/>
      <c r="F47" s="331"/>
      <c r="G47" s="331"/>
      <c r="H47" s="331"/>
      <c r="I47" s="331"/>
      <c r="J47" s="331"/>
      <c r="K47" s="331"/>
      <c r="L47" s="331"/>
      <c r="M47" s="331"/>
      <c r="N47" s="331"/>
      <c r="O47" s="331"/>
      <c r="P47" s="331"/>
      <c r="Q47" s="331"/>
      <c r="R47" s="331"/>
      <c r="S47" s="331"/>
      <c r="T47" s="331"/>
      <c r="U47" s="331"/>
      <c r="V47" s="331"/>
      <c r="W47" s="331"/>
      <c r="X47" s="331"/>
      <c r="Y47" s="331"/>
      <c r="Z47" s="331"/>
      <c r="AA47" s="331"/>
      <c r="AB47" s="331"/>
    </row>
    <row r="48" spans="1:28" x14ac:dyDescent="0.35">
      <c r="A48" s="337"/>
      <c r="B48" s="331"/>
      <c r="C48" s="331"/>
      <c r="D48" s="331"/>
      <c r="E48" s="331"/>
      <c r="F48" s="331"/>
      <c r="G48" s="331"/>
      <c r="H48" s="331"/>
      <c r="I48" s="331"/>
      <c r="J48" s="331"/>
      <c r="K48" s="331"/>
      <c r="L48" s="331"/>
      <c r="M48" s="331"/>
      <c r="N48" s="331"/>
      <c r="O48" s="331"/>
      <c r="P48" s="331"/>
      <c r="Q48" s="331"/>
      <c r="R48" s="331"/>
      <c r="S48" s="331"/>
      <c r="T48" s="331"/>
      <c r="U48" s="331"/>
      <c r="V48" s="331"/>
      <c r="W48" s="331"/>
      <c r="X48" s="331"/>
      <c r="Y48" s="331"/>
      <c r="Z48" s="331"/>
      <c r="AA48" s="331"/>
      <c r="AB48" s="331"/>
    </row>
    <row r="49" spans="1:28" x14ac:dyDescent="0.35">
      <c r="A49" s="337"/>
      <c r="B49" s="331"/>
      <c r="C49" s="331"/>
      <c r="D49" s="331"/>
      <c r="E49" s="331"/>
      <c r="F49" s="331"/>
      <c r="G49" s="331"/>
      <c r="H49" s="331"/>
      <c r="I49" s="331"/>
      <c r="J49" s="331"/>
      <c r="K49" s="331"/>
      <c r="L49" s="331"/>
      <c r="M49" s="331"/>
      <c r="N49" s="331"/>
      <c r="O49" s="331"/>
      <c r="P49" s="331"/>
      <c r="Q49" s="331"/>
      <c r="R49" s="331"/>
      <c r="S49" s="331"/>
      <c r="T49" s="331"/>
      <c r="U49" s="331"/>
      <c r="V49" s="331"/>
      <c r="W49" s="331"/>
      <c r="X49" s="331"/>
      <c r="Y49" s="331"/>
      <c r="Z49" s="331"/>
      <c r="AA49" s="331"/>
      <c r="AB49" s="331"/>
    </row>
    <row r="50" spans="1:28" x14ac:dyDescent="0.35">
      <c r="A50" s="337"/>
      <c r="B50" s="331"/>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row>
    <row r="51" spans="1:28" x14ac:dyDescent="0.35">
      <c r="A51" s="337"/>
      <c r="B51" s="331"/>
      <c r="C51" s="331"/>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1"/>
    </row>
    <row r="52" spans="1:28" x14ac:dyDescent="0.35">
      <c r="A52" s="337"/>
      <c r="B52" s="331"/>
      <c r="C52" s="331"/>
      <c r="D52" s="331"/>
      <c r="E52" s="331"/>
      <c r="F52" s="331"/>
      <c r="G52" s="331"/>
      <c r="H52" s="331"/>
      <c r="I52" s="331"/>
      <c r="J52" s="331"/>
      <c r="K52" s="331"/>
      <c r="L52" s="331"/>
      <c r="M52" s="331"/>
      <c r="N52" s="331"/>
      <c r="O52" s="331"/>
      <c r="P52" s="331"/>
      <c r="Q52" s="331"/>
      <c r="R52" s="331"/>
      <c r="S52" s="331"/>
      <c r="T52" s="331"/>
      <c r="U52" s="331"/>
      <c r="V52" s="331"/>
      <c r="W52" s="331"/>
      <c r="X52" s="331"/>
      <c r="Y52" s="331"/>
      <c r="Z52" s="331"/>
      <c r="AA52" s="331"/>
      <c r="AB52" s="331"/>
    </row>
    <row r="53" spans="1:28" x14ac:dyDescent="0.35">
      <c r="A53" s="337"/>
      <c r="B53" s="331"/>
      <c r="C53" s="331"/>
      <c r="D53" s="331"/>
      <c r="E53" s="331"/>
      <c r="F53" s="331"/>
      <c r="G53" s="331"/>
      <c r="H53" s="331"/>
      <c r="I53" s="331"/>
      <c r="J53" s="331"/>
      <c r="K53" s="331"/>
      <c r="L53" s="331"/>
      <c r="M53" s="331"/>
      <c r="N53" s="331"/>
      <c r="O53" s="331"/>
      <c r="P53" s="331"/>
      <c r="Q53" s="331"/>
      <c r="R53" s="331"/>
      <c r="S53" s="331"/>
      <c r="T53" s="331"/>
      <c r="U53" s="331"/>
      <c r="V53" s="331"/>
      <c r="W53" s="331"/>
      <c r="X53" s="331"/>
      <c r="Y53" s="331"/>
      <c r="Z53" s="331"/>
      <c r="AA53" s="331"/>
      <c r="AB53" s="331"/>
    </row>
    <row r="54" spans="1:28" x14ac:dyDescent="0.35">
      <c r="A54" s="337"/>
      <c r="B54" s="331"/>
      <c r="C54" s="331"/>
      <c r="D54" s="331"/>
      <c r="E54" s="331"/>
      <c r="F54" s="331"/>
      <c r="G54" s="331"/>
      <c r="H54" s="331"/>
      <c r="I54" s="331"/>
      <c r="J54" s="331"/>
      <c r="K54" s="331"/>
      <c r="L54" s="331"/>
      <c r="M54" s="331"/>
      <c r="N54" s="331"/>
      <c r="O54" s="331"/>
      <c r="P54" s="331"/>
      <c r="Q54" s="331"/>
      <c r="R54" s="331"/>
      <c r="S54" s="331"/>
      <c r="T54" s="331"/>
      <c r="U54" s="331"/>
      <c r="V54" s="331"/>
      <c r="W54" s="331"/>
      <c r="X54" s="331"/>
      <c r="Y54" s="331"/>
      <c r="Z54" s="331"/>
      <c r="AA54" s="331"/>
      <c r="AB54" s="331"/>
    </row>
    <row r="55" spans="1:28" x14ac:dyDescent="0.35">
      <c r="A55" s="337"/>
      <c r="B55" s="331"/>
      <c r="C55" s="331"/>
      <c r="D55" s="331"/>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row>
    <row r="56" spans="1:28" x14ac:dyDescent="0.35">
      <c r="A56" s="337"/>
      <c r="B56" s="331"/>
      <c r="C56" s="331"/>
      <c r="D56" s="331"/>
      <c r="E56" s="331"/>
      <c r="F56" s="331"/>
      <c r="G56" s="331"/>
      <c r="H56" s="331"/>
      <c r="I56" s="331"/>
      <c r="J56" s="331"/>
      <c r="K56" s="331"/>
      <c r="L56" s="331"/>
      <c r="M56" s="331"/>
      <c r="N56" s="331"/>
      <c r="O56" s="331"/>
      <c r="P56" s="331"/>
      <c r="Q56" s="331"/>
      <c r="R56" s="331"/>
      <c r="S56" s="331"/>
      <c r="T56" s="331"/>
      <c r="U56" s="331"/>
      <c r="V56" s="331"/>
      <c r="W56" s="331"/>
      <c r="X56" s="331"/>
      <c r="Y56" s="331"/>
      <c r="Z56" s="331"/>
      <c r="AA56" s="331"/>
      <c r="AB56" s="331"/>
    </row>
    <row r="57" spans="1:28" x14ac:dyDescent="0.35">
      <c r="A57" s="337"/>
      <c r="B57" s="331"/>
      <c r="C57" s="331"/>
      <c r="D57" s="331"/>
      <c r="E57" s="331"/>
      <c r="F57" s="331"/>
      <c r="G57" s="331"/>
      <c r="H57" s="331"/>
      <c r="I57" s="331"/>
      <c r="J57" s="331"/>
      <c r="K57" s="331"/>
      <c r="L57" s="331"/>
      <c r="M57" s="331"/>
      <c r="N57" s="331"/>
      <c r="O57" s="331"/>
      <c r="P57" s="331"/>
      <c r="Q57" s="331"/>
      <c r="R57" s="331"/>
      <c r="S57" s="331"/>
      <c r="T57" s="331"/>
      <c r="U57" s="331"/>
      <c r="V57" s="331"/>
      <c r="W57" s="331"/>
      <c r="X57" s="331"/>
      <c r="Y57" s="331"/>
      <c r="Z57" s="331"/>
      <c r="AA57" s="331"/>
      <c r="AB57" s="331"/>
    </row>
    <row r="58" spans="1:28" x14ac:dyDescent="0.35">
      <c r="A58" s="337"/>
      <c r="B58" s="331"/>
      <c r="C58" s="331"/>
      <c r="D58" s="331"/>
      <c r="E58" s="331"/>
      <c r="F58" s="331"/>
      <c r="G58" s="331"/>
      <c r="H58" s="331"/>
      <c r="I58" s="331"/>
      <c r="J58" s="331"/>
      <c r="K58" s="331"/>
      <c r="L58" s="331"/>
      <c r="M58" s="331"/>
      <c r="N58" s="331"/>
      <c r="O58" s="331"/>
      <c r="P58" s="331"/>
      <c r="Q58" s="331"/>
      <c r="R58" s="331"/>
      <c r="S58" s="331"/>
      <c r="T58" s="331"/>
      <c r="U58" s="331"/>
      <c r="V58" s="331"/>
      <c r="W58" s="331"/>
      <c r="X58" s="331"/>
      <c r="Y58" s="331"/>
      <c r="Z58" s="331"/>
      <c r="AA58" s="331"/>
      <c r="AB58" s="331"/>
    </row>
    <row r="59" spans="1:28" x14ac:dyDescent="0.35">
      <c r="A59" s="337"/>
      <c r="B59" s="331"/>
      <c r="C59" s="331"/>
      <c r="D59" s="331"/>
      <c r="E59" s="331"/>
      <c r="F59" s="331"/>
      <c r="G59" s="331"/>
      <c r="H59" s="331"/>
      <c r="I59" s="331"/>
      <c r="J59" s="331"/>
      <c r="K59" s="331"/>
      <c r="L59" s="331"/>
      <c r="M59" s="331"/>
      <c r="N59" s="331"/>
      <c r="O59" s="331"/>
      <c r="P59" s="331"/>
      <c r="Q59" s="331"/>
      <c r="R59" s="331"/>
      <c r="S59" s="331"/>
      <c r="T59" s="331"/>
      <c r="U59" s="331"/>
      <c r="V59" s="331"/>
      <c r="W59" s="331"/>
      <c r="X59" s="331"/>
      <c r="Y59" s="331"/>
      <c r="Z59" s="331"/>
      <c r="AA59" s="331"/>
      <c r="AB59" s="331"/>
    </row>
    <row r="60" spans="1:28" x14ac:dyDescent="0.35">
      <c r="A60" s="337"/>
      <c r="B60" s="331"/>
      <c r="C60" s="331"/>
      <c r="D60" s="331"/>
      <c r="E60" s="331"/>
      <c r="F60" s="331"/>
      <c r="G60" s="331"/>
      <c r="H60" s="331"/>
      <c r="I60" s="331"/>
      <c r="J60" s="331"/>
      <c r="K60" s="331"/>
      <c r="L60" s="331"/>
      <c r="M60" s="331"/>
      <c r="N60" s="331"/>
      <c r="O60" s="331"/>
      <c r="P60" s="331"/>
      <c r="Q60" s="331"/>
      <c r="R60" s="331"/>
      <c r="S60" s="331"/>
      <c r="T60" s="331"/>
      <c r="U60" s="331"/>
      <c r="V60" s="331"/>
      <c r="W60" s="331"/>
      <c r="X60" s="331"/>
      <c r="Y60" s="331"/>
      <c r="Z60" s="331"/>
      <c r="AA60" s="331"/>
      <c r="AB60" s="331"/>
    </row>
    <row r="61" spans="1:28" x14ac:dyDescent="0.35">
      <c r="A61" s="337"/>
      <c r="B61" s="331"/>
      <c r="C61" s="331"/>
      <c r="D61" s="331"/>
      <c r="E61" s="331"/>
      <c r="F61" s="331"/>
      <c r="G61" s="331"/>
      <c r="H61" s="331"/>
      <c r="I61" s="331"/>
      <c r="J61" s="331"/>
      <c r="K61" s="331"/>
      <c r="L61" s="331"/>
      <c r="M61" s="331"/>
      <c r="N61" s="331"/>
      <c r="O61" s="331"/>
      <c r="P61" s="331"/>
      <c r="Q61" s="331"/>
      <c r="R61" s="331"/>
      <c r="S61" s="331"/>
      <c r="T61" s="331"/>
      <c r="U61" s="331"/>
      <c r="V61" s="331"/>
      <c r="W61" s="331"/>
      <c r="X61" s="331"/>
      <c r="Y61" s="331"/>
      <c r="Z61" s="331"/>
      <c r="AA61" s="331"/>
      <c r="AB61" s="331"/>
    </row>
    <row r="62" spans="1:28" x14ac:dyDescent="0.35">
      <c r="A62" s="337"/>
      <c r="B62" s="331"/>
      <c r="C62" s="331"/>
      <c r="D62" s="331"/>
      <c r="E62" s="331"/>
      <c r="F62" s="331"/>
      <c r="G62" s="331"/>
      <c r="H62" s="331"/>
      <c r="I62" s="331"/>
      <c r="J62" s="331"/>
      <c r="K62" s="331"/>
      <c r="L62" s="331"/>
      <c r="M62" s="331"/>
      <c r="N62" s="331"/>
      <c r="O62" s="331"/>
      <c r="P62" s="331"/>
      <c r="Q62" s="331"/>
      <c r="R62" s="331"/>
      <c r="S62" s="331"/>
      <c r="T62" s="331"/>
      <c r="U62" s="331"/>
      <c r="V62" s="331"/>
      <c r="W62" s="331"/>
      <c r="X62" s="331"/>
      <c r="Y62" s="331"/>
      <c r="Z62" s="331"/>
      <c r="AA62" s="331"/>
      <c r="AB62" s="331"/>
    </row>
    <row r="63" spans="1:28" x14ac:dyDescent="0.35">
      <c r="A63" s="337"/>
      <c r="B63" s="331"/>
      <c r="C63" s="331"/>
      <c r="D63" s="331"/>
      <c r="E63" s="331"/>
      <c r="F63" s="331"/>
      <c r="G63" s="331"/>
      <c r="H63" s="331"/>
      <c r="I63" s="331"/>
      <c r="J63" s="331"/>
      <c r="K63" s="331"/>
      <c r="L63" s="331"/>
      <c r="M63" s="331"/>
      <c r="N63" s="331"/>
      <c r="O63" s="331"/>
      <c r="P63" s="331"/>
      <c r="Q63" s="331"/>
      <c r="R63" s="331"/>
      <c r="S63" s="331"/>
      <c r="T63" s="331"/>
      <c r="U63" s="331"/>
      <c r="V63" s="331"/>
      <c r="W63" s="331"/>
      <c r="X63" s="331"/>
      <c r="Y63" s="331"/>
      <c r="Z63" s="331"/>
      <c r="AA63" s="331"/>
      <c r="AB63" s="331"/>
    </row>
    <row r="64" spans="1:28" x14ac:dyDescent="0.35">
      <c r="A64" s="337"/>
      <c r="B64" s="331"/>
      <c r="C64" s="331"/>
      <c r="D64" s="331"/>
      <c r="E64" s="331"/>
      <c r="F64" s="331"/>
      <c r="G64" s="331"/>
      <c r="H64" s="331"/>
      <c r="I64" s="331"/>
      <c r="J64" s="331"/>
      <c r="K64" s="331"/>
      <c r="L64" s="331"/>
      <c r="M64" s="331"/>
      <c r="N64" s="331"/>
      <c r="O64" s="331"/>
      <c r="P64" s="331"/>
      <c r="Q64" s="331"/>
      <c r="R64" s="331"/>
      <c r="S64" s="331"/>
      <c r="T64" s="331"/>
      <c r="U64" s="331"/>
      <c r="V64" s="331"/>
      <c r="W64" s="331"/>
      <c r="X64" s="331"/>
      <c r="Y64" s="331"/>
      <c r="Z64" s="331"/>
      <c r="AA64" s="331"/>
      <c r="AB64" s="331"/>
    </row>
    <row r="65" spans="1:28" x14ac:dyDescent="0.35">
      <c r="A65" s="337"/>
      <c r="B65" s="331"/>
      <c r="C65" s="331"/>
      <c r="D65" s="331"/>
      <c r="E65" s="331"/>
      <c r="F65" s="331"/>
      <c r="G65" s="331"/>
      <c r="H65" s="331"/>
      <c r="I65" s="331"/>
      <c r="J65" s="331"/>
      <c r="K65" s="331"/>
      <c r="L65" s="331"/>
      <c r="M65" s="331"/>
      <c r="N65" s="331"/>
      <c r="O65" s="331"/>
      <c r="P65" s="331"/>
      <c r="Q65" s="331"/>
      <c r="R65" s="331"/>
      <c r="S65" s="331"/>
      <c r="T65" s="331"/>
      <c r="U65" s="331"/>
      <c r="V65" s="331"/>
      <c r="W65" s="331"/>
      <c r="X65" s="331"/>
      <c r="Y65" s="331"/>
      <c r="Z65" s="331"/>
      <c r="AA65" s="331"/>
      <c r="AB65" s="331"/>
    </row>
    <row r="66" spans="1:28" x14ac:dyDescent="0.35">
      <c r="A66" s="337"/>
      <c r="B66" s="331"/>
      <c r="C66" s="331"/>
      <c r="D66" s="331"/>
      <c r="E66" s="331"/>
      <c r="F66" s="331"/>
      <c r="G66" s="331"/>
      <c r="H66" s="331"/>
      <c r="I66" s="331"/>
      <c r="J66" s="331"/>
      <c r="K66" s="331"/>
      <c r="L66" s="331"/>
      <c r="M66" s="331"/>
      <c r="N66" s="331"/>
      <c r="O66" s="331"/>
      <c r="P66" s="331"/>
      <c r="Q66" s="331"/>
      <c r="R66" s="331"/>
      <c r="S66" s="331"/>
      <c r="T66" s="331"/>
      <c r="U66" s="331"/>
      <c r="V66" s="331"/>
      <c r="W66" s="331"/>
      <c r="X66" s="331"/>
      <c r="Y66" s="331"/>
      <c r="Z66" s="331"/>
      <c r="AA66" s="331"/>
      <c r="AB66" s="331"/>
    </row>
    <row r="67" spans="1:28" x14ac:dyDescent="0.35">
      <c r="A67" s="337"/>
      <c r="B67" s="331"/>
      <c r="C67" s="331"/>
      <c r="D67" s="331"/>
      <c r="E67" s="331"/>
      <c r="F67" s="331"/>
      <c r="G67" s="331"/>
      <c r="H67" s="331"/>
      <c r="I67" s="331"/>
      <c r="J67" s="331"/>
      <c r="K67" s="331"/>
      <c r="L67" s="331"/>
      <c r="M67" s="331"/>
      <c r="N67" s="331"/>
      <c r="O67" s="331"/>
      <c r="P67" s="331"/>
      <c r="Q67" s="331"/>
      <c r="R67" s="331"/>
      <c r="S67" s="331"/>
      <c r="T67" s="331"/>
      <c r="U67" s="331"/>
      <c r="V67" s="331"/>
      <c r="W67" s="331"/>
      <c r="X67" s="331"/>
      <c r="Y67" s="331"/>
      <c r="Z67" s="331"/>
      <c r="AA67" s="331"/>
      <c r="AB67" s="331"/>
    </row>
    <row r="68" spans="1:28" x14ac:dyDescent="0.35">
      <c r="A68" s="337"/>
      <c r="B68" s="331"/>
      <c r="C68" s="331"/>
      <c r="D68" s="331"/>
      <c r="E68" s="331"/>
      <c r="F68" s="331"/>
      <c r="G68" s="331"/>
      <c r="H68" s="331"/>
      <c r="I68" s="331"/>
      <c r="J68" s="331"/>
      <c r="K68" s="331"/>
      <c r="L68" s="331"/>
      <c r="M68" s="331"/>
      <c r="N68" s="331"/>
      <c r="O68" s="331"/>
      <c r="P68" s="331"/>
      <c r="Q68" s="331"/>
      <c r="R68" s="331"/>
      <c r="S68" s="331"/>
      <c r="T68" s="331"/>
      <c r="U68" s="331"/>
      <c r="V68" s="331"/>
      <c r="W68" s="331"/>
      <c r="X68" s="331"/>
      <c r="Y68" s="331"/>
      <c r="Z68" s="331"/>
      <c r="AA68" s="331"/>
      <c r="AB68" s="331"/>
    </row>
    <row r="69" spans="1:28" x14ac:dyDescent="0.35">
      <c r="A69" s="337"/>
      <c r="B69" s="331"/>
      <c r="C69" s="331"/>
      <c r="D69" s="331"/>
      <c r="E69" s="331"/>
      <c r="F69" s="331"/>
      <c r="G69" s="331"/>
      <c r="H69" s="331"/>
      <c r="I69" s="331"/>
      <c r="J69" s="331"/>
      <c r="K69" s="331"/>
      <c r="L69" s="331"/>
      <c r="M69" s="331"/>
      <c r="N69" s="331"/>
      <c r="O69" s="331"/>
      <c r="P69" s="331"/>
      <c r="Q69" s="331"/>
      <c r="R69" s="331"/>
      <c r="S69" s="331"/>
      <c r="T69" s="331"/>
      <c r="U69" s="331"/>
      <c r="V69" s="331"/>
      <c r="W69" s="331"/>
      <c r="X69" s="331"/>
      <c r="Y69" s="331"/>
      <c r="Z69" s="331"/>
      <c r="AA69" s="331"/>
      <c r="AB69" s="331"/>
    </row>
    <row r="70" spans="1:28" x14ac:dyDescent="0.35">
      <c r="A70" s="337"/>
      <c r="B70" s="331"/>
      <c r="C70" s="331"/>
      <c r="D70" s="331"/>
      <c r="E70" s="331"/>
      <c r="F70" s="331"/>
      <c r="G70" s="331"/>
      <c r="H70" s="331"/>
      <c r="I70" s="331"/>
      <c r="J70" s="331"/>
      <c r="K70" s="331"/>
      <c r="L70" s="331"/>
      <c r="M70" s="331"/>
      <c r="N70" s="331"/>
      <c r="O70" s="331"/>
      <c r="P70" s="331"/>
      <c r="Q70" s="331"/>
      <c r="R70" s="331"/>
      <c r="S70" s="331"/>
      <c r="T70" s="331"/>
      <c r="U70" s="331"/>
      <c r="V70" s="331"/>
      <c r="W70" s="331"/>
      <c r="X70" s="331"/>
      <c r="Y70" s="331"/>
      <c r="Z70" s="331"/>
      <c r="AA70" s="331"/>
      <c r="AB70" s="331"/>
    </row>
    <row r="71" spans="1:28" x14ac:dyDescent="0.35">
      <c r="A71" s="337"/>
      <c r="B71" s="331"/>
      <c r="C71" s="331"/>
      <c r="D71" s="331"/>
      <c r="E71" s="331"/>
      <c r="F71" s="331"/>
      <c r="G71" s="331"/>
      <c r="H71" s="331"/>
      <c r="I71" s="331"/>
      <c r="J71" s="331"/>
      <c r="K71" s="331"/>
      <c r="L71" s="331"/>
      <c r="M71" s="331"/>
      <c r="N71" s="331"/>
      <c r="O71" s="331"/>
      <c r="P71" s="331"/>
      <c r="Q71" s="331"/>
      <c r="R71" s="331"/>
      <c r="S71" s="331"/>
      <c r="T71" s="331"/>
      <c r="U71" s="331"/>
      <c r="V71" s="331"/>
      <c r="W71" s="331"/>
      <c r="X71" s="331"/>
      <c r="Y71" s="331"/>
      <c r="Z71" s="331"/>
      <c r="AA71" s="331"/>
      <c r="AB71" s="331"/>
    </row>
    <row r="72" spans="1:28" x14ac:dyDescent="0.35">
      <c r="A72" s="337"/>
      <c r="B72" s="331"/>
      <c r="C72" s="331"/>
      <c r="D72" s="331"/>
      <c r="E72" s="331"/>
      <c r="F72" s="331"/>
      <c r="G72" s="331"/>
      <c r="H72" s="331"/>
      <c r="I72" s="331"/>
      <c r="J72" s="331"/>
      <c r="K72" s="331"/>
      <c r="L72" s="331"/>
      <c r="M72" s="331"/>
      <c r="N72" s="331"/>
      <c r="O72" s="331"/>
      <c r="P72" s="331"/>
      <c r="Q72" s="331"/>
      <c r="R72" s="331"/>
      <c r="S72" s="331"/>
      <c r="T72" s="331"/>
      <c r="U72" s="331"/>
      <c r="V72" s="331"/>
      <c r="W72" s="331"/>
      <c r="X72" s="331"/>
      <c r="Y72" s="331"/>
      <c r="Z72" s="331"/>
      <c r="AA72" s="331"/>
      <c r="AB72" s="331"/>
    </row>
    <row r="73" spans="1:28" x14ac:dyDescent="0.35">
      <c r="A73" s="337"/>
      <c r="B73" s="331"/>
      <c r="C73" s="331"/>
      <c r="D73" s="331"/>
      <c r="E73" s="331"/>
      <c r="F73" s="331"/>
      <c r="G73" s="331"/>
      <c r="H73" s="331"/>
      <c r="I73" s="331"/>
      <c r="J73" s="331"/>
      <c r="K73" s="331"/>
      <c r="L73" s="331"/>
      <c r="M73" s="331"/>
      <c r="N73" s="331"/>
      <c r="O73" s="331"/>
      <c r="P73" s="331"/>
      <c r="Q73" s="331"/>
      <c r="R73" s="331"/>
      <c r="S73" s="331"/>
      <c r="T73" s="331"/>
      <c r="U73" s="331"/>
      <c r="V73" s="331"/>
      <c r="W73" s="331"/>
      <c r="X73" s="331"/>
      <c r="Y73" s="331"/>
      <c r="Z73" s="331"/>
      <c r="AA73" s="331"/>
      <c r="AB73" s="331"/>
    </row>
    <row r="74" spans="1:28" x14ac:dyDescent="0.35">
      <c r="A74" s="337"/>
      <c r="B74" s="331"/>
      <c r="C74" s="331"/>
      <c r="D74" s="331"/>
      <c r="E74" s="331"/>
      <c r="F74" s="331"/>
      <c r="G74" s="331"/>
      <c r="H74" s="331"/>
      <c r="I74" s="331"/>
      <c r="J74" s="331"/>
      <c r="K74" s="331"/>
      <c r="L74" s="331"/>
      <c r="M74" s="331"/>
      <c r="N74" s="331"/>
      <c r="O74" s="331"/>
      <c r="P74" s="331"/>
      <c r="Q74" s="331"/>
      <c r="R74" s="331"/>
      <c r="S74" s="331"/>
      <c r="T74" s="331"/>
      <c r="U74" s="331"/>
      <c r="V74" s="331"/>
      <c r="W74" s="331"/>
      <c r="X74" s="331"/>
      <c r="Y74" s="331"/>
      <c r="Z74" s="331"/>
      <c r="AA74" s="331"/>
      <c r="AB74" s="331"/>
    </row>
    <row r="75" spans="1:28" x14ac:dyDescent="0.35">
      <c r="A75" s="337"/>
      <c r="B75" s="331"/>
      <c r="C75" s="331"/>
      <c r="D75" s="331"/>
      <c r="E75" s="331"/>
      <c r="F75" s="331"/>
      <c r="G75" s="331"/>
      <c r="H75" s="331"/>
      <c r="I75" s="331"/>
      <c r="J75" s="331"/>
      <c r="K75" s="331"/>
      <c r="L75" s="331"/>
      <c r="M75" s="331"/>
      <c r="N75" s="331"/>
      <c r="O75" s="331"/>
      <c r="P75" s="331"/>
      <c r="Q75" s="331"/>
      <c r="R75" s="331"/>
      <c r="S75" s="331"/>
      <c r="T75" s="331"/>
      <c r="U75" s="331"/>
      <c r="V75" s="331"/>
      <c r="W75" s="331"/>
      <c r="X75" s="331"/>
      <c r="Y75" s="331"/>
      <c r="Z75" s="331"/>
      <c r="AA75" s="331"/>
      <c r="AB75" s="331"/>
    </row>
    <row r="76" spans="1:28" x14ac:dyDescent="0.35">
      <c r="A76" s="337"/>
      <c r="B76" s="331"/>
      <c r="C76" s="331"/>
      <c r="D76" s="331"/>
      <c r="E76" s="331"/>
      <c r="F76" s="331"/>
      <c r="G76" s="331"/>
      <c r="H76" s="331"/>
      <c r="I76" s="331"/>
      <c r="J76" s="331"/>
      <c r="K76" s="331"/>
      <c r="L76" s="331"/>
      <c r="M76" s="331"/>
      <c r="N76" s="331"/>
      <c r="O76" s="331"/>
      <c r="P76" s="331"/>
      <c r="Q76" s="331"/>
      <c r="R76" s="331"/>
      <c r="S76" s="331"/>
      <c r="T76" s="331"/>
      <c r="U76" s="331"/>
      <c r="V76" s="331"/>
      <c r="W76" s="331"/>
      <c r="X76" s="331"/>
      <c r="Y76" s="331"/>
      <c r="Z76" s="331"/>
      <c r="AA76" s="331"/>
      <c r="AB76" s="331"/>
    </row>
    <row r="77" spans="1:28" x14ac:dyDescent="0.35">
      <c r="A77" s="337"/>
      <c r="B77" s="331"/>
      <c r="C77" s="331"/>
      <c r="D77" s="331"/>
      <c r="E77" s="331"/>
      <c r="F77" s="331"/>
      <c r="G77" s="331"/>
      <c r="H77" s="331"/>
      <c r="I77" s="331"/>
      <c r="J77" s="331"/>
      <c r="K77" s="331"/>
      <c r="L77" s="331"/>
      <c r="M77" s="331"/>
      <c r="N77" s="331"/>
      <c r="O77" s="331"/>
      <c r="P77" s="331"/>
      <c r="Q77" s="331"/>
      <c r="R77" s="331"/>
      <c r="S77" s="331"/>
      <c r="T77" s="331"/>
      <c r="U77" s="331"/>
      <c r="V77" s="331"/>
      <c r="W77" s="331"/>
      <c r="X77" s="331"/>
      <c r="Y77" s="331"/>
      <c r="Z77" s="331"/>
      <c r="AA77" s="331"/>
      <c r="AB77" s="331"/>
    </row>
    <row r="78" spans="1:28" x14ac:dyDescent="0.35">
      <c r="A78" s="337"/>
      <c r="B78" s="331"/>
      <c r="C78" s="331"/>
      <c r="D78" s="331"/>
      <c r="E78" s="331"/>
      <c r="F78" s="331"/>
      <c r="G78" s="331"/>
      <c r="H78" s="331"/>
      <c r="I78" s="331"/>
      <c r="J78" s="331"/>
      <c r="K78" s="331"/>
      <c r="L78" s="331"/>
      <c r="M78" s="331"/>
      <c r="N78" s="331"/>
      <c r="O78" s="331"/>
      <c r="P78" s="331"/>
      <c r="Q78" s="331"/>
      <c r="R78" s="331"/>
      <c r="S78" s="331"/>
      <c r="T78" s="331"/>
      <c r="U78" s="331"/>
      <c r="V78" s="331"/>
      <c r="W78" s="331"/>
      <c r="X78" s="331"/>
      <c r="Y78" s="331"/>
      <c r="Z78" s="331"/>
      <c r="AA78" s="331"/>
      <c r="AB78" s="331"/>
    </row>
    <row r="79" spans="1:28" x14ac:dyDescent="0.35">
      <c r="A79" s="337"/>
      <c r="B79" s="331"/>
      <c r="C79" s="331"/>
      <c r="D79" s="331"/>
      <c r="E79" s="331"/>
      <c r="F79" s="331"/>
      <c r="G79" s="331"/>
      <c r="H79" s="331"/>
      <c r="I79" s="331"/>
      <c r="J79" s="331"/>
      <c r="K79" s="331"/>
      <c r="L79" s="331"/>
      <c r="M79" s="331"/>
      <c r="N79" s="331"/>
      <c r="O79" s="331"/>
      <c r="P79" s="331"/>
      <c r="Q79" s="331"/>
      <c r="R79" s="331"/>
      <c r="S79" s="331"/>
      <c r="T79" s="331"/>
      <c r="U79" s="331"/>
      <c r="V79" s="331"/>
      <c r="W79" s="331"/>
      <c r="X79" s="331"/>
      <c r="Y79" s="331"/>
      <c r="Z79" s="331"/>
      <c r="AA79" s="331"/>
      <c r="AB79" s="331"/>
    </row>
    <row r="80" spans="1:28" x14ac:dyDescent="0.35">
      <c r="A80" s="337"/>
      <c r="B80" s="331"/>
      <c r="C80" s="331"/>
      <c r="D80" s="331"/>
      <c r="E80" s="331"/>
      <c r="F80" s="331"/>
      <c r="G80" s="331"/>
      <c r="H80" s="331"/>
      <c r="I80" s="331"/>
      <c r="J80" s="331"/>
      <c r="K80" s="331"/>
      <c r="L80" s="331"/>
      <c r="M80" s="331"/>
      <c r="N80" s="331"/>
      <c r="O80" s="331"/>
      <c r="P80" s="331"/>
      <c r="Q80" s="331"/>
      <c r="R80" s="331"/>
      <c r="S80" s="331"/>
      <c r="T80" s="331"/>
      <c r="U80" s="331"/>
      <c r="V80" s="331"/>
      <c r="W80" s="331"/>
      <c r="X80" s="331"/>
      <c r="Y80" s="331"/>
      <c r="Z80" s="331"/>
      <c r="AA80" s="331"/>
      <c r="AB80" s="331"/>
    </row>
    <row r="81" spans="1:28" x14ac:dyDescent="0.35">
      <c r="A81" s="337"/>
      <c r="B81" s="331"/>
      <c r="C81" s="331"/>
      <c r="D81" s="331"/>
      <c r="E81" s="331"/>
      <c r="F81" s="331"/>
      <c r="G81" s="331"/>
      <c r="H81" s="331"/>
      <c r="I81" s="331"/>
      <c r="J81" s="331"/>
      <c r="K81" s="331"/>
      <c r="L81" s="331"/>
      <c r="M81" s="331"/>
      <c r="N81" s="331"/>
      <c r="O81" s="331"/>
      <c r="P81" s="331"/>
      <c r="Q81" s="331"/>
      <c r="R81" s="331"/>
      <c r="S81" s="331"/>
      <c r="T81" s="331"/>
      <c r="U81" s="331"/>
      <c r="V81" s="331"/>
      <c r="W81" s="331"/>
      <c r="X81" s="331"/>
      <c r="Y81" s="331"/>
      <c r="Z81" s="331"/>
      <c r="AA81" s="331"/>
      <c r="AB81" s="331"/>
    </row>
    <row r="82" spans="1:28" x14ac:dyDescent="0.35">
      <c r="A82" s="337"/>
      <c r="B82" s="331"/>
      <c r="C82" s="331"/>
      <c r="D82" s="331"/>
      <c r="E82" s="331"/>
      <c r="F82" s="331"/>
      <c r="G82" s="331"/>
      <c r="H82" s="331"/>
      <c r="I82" s="331"/>
      <c r="J82" s="331"/>
      <c r="K82" s="331"/>
      <c r="L82" s="331"/>
      <c r="M82" s="331"/>
      <c r="N82" s="331"/>
      <c r="O82" s="331"/>
      <c r="P82" s="331"/>
      <c r="Q82" s="331"/>
      <c r="R82" s="331"/>
      <c r="S82" s="331"/>
      <c r="T82" s="331"/>
      <c r="U82" s="331"/>
      <c r="V82" s="331"/>
      <c r="W82" s="331"/>
      <c r="X82" s="331"/>
      <c r="Y82" s="331"/>
      <c r="Z82" s="331"/>
      <c r="AA82" s="331"/>
      <c r="AB82" s="331"/>
    </row>
    <row r="83" spans="1:28" x14ac:dyDescent="0.35">
      <c r="A83" s="337"/>
      <c r="B83" s="331"/>
      <c r="C83" s="331"/>
      <c r="D83" s="331"/>
      <c r="E83" s="331"/>
      <c r="F83" s="331"/>
      <c r="G83" s="331"/>
      <c r="H83" s="331"/>
      <c r="I83" s="331"/>
      <c r="J83" s="331"/>
      <c r="K83" s="331"/>
      <c r="L83" s="331"/>
      <c r="M83" s="331"/>
      <c r="N83" s="331"/>
      <c r="O83" s="331"/>
      <c r="P83" s="331"/>
      <c r="Q83" s="331"/>
      <c r="R83" s="331"/>
      <c r="S83" s="331"/>
      <c r="T83" s="331"/>
      <c r="U83" s="331"/>
      <c r="V83" s="331"/>
      <c r="W83" s="331"/>
      <c r="X83" s="331"/>
      <c r="Y83" s="331"/>
      <c r="Z83" s="331"/>
      <c r="AA83" s="331"/>
      <c r="AB83" s="331"/>
    </row>
    <row r="84" spans="1:28" x14ac:dyDescent="0.35">
      <c r="A84" s="337"/>
      <c r="B84" s="331"/>
      <c r="C84" s="331"/>
      <c r="D84" s="331"/>
      <c r="E84" s="331"/>
      <c r="F84" s="331"/>
      <c r="G84" s="331"/>
      <c r="H84" s="331"/>
      <c r="I84" s="331"/>
      <c r="J84" s="331"/>
      <c r="K84" s="331"/>
      <c r="L84" s="331"/>
      <c r="M84" s="331"/>
      <c r="N84" s="331"/>
      <c r="O84" s="331"/>
      <c r="P84" s="331"/>
      <c r="Q84" s="331"/>
      <c r="R84" s="331"/>
      <c r="S84" s="331"/>
      <c r="T84" s="331"/>
      <c r="U84" s="331"/>
      <c r="V84" s="331"/>
      <c r="W84" s="331"/>
      <c r="X84" s="331"/>
      <c r="Y84" s="331"/>
      <c r="Z84" s="331"/>
      <c r="AA84" s="331"/>
      <c r="AB84" s="331"/>
    </row>
    <row r="85" spans="1:28" x14ac:dyDescent="0.35">
      <c r="A85" s="337"/>
      <c r="B85" s="331"/>
      <c r="C85" s="331"/>
      <c r="D85" s="331"/>
      <c r="E85" s="331"/>
      <c r="F85" s="331"/>
      <c r="G85" s="331"/>
      <c r="H85" s="331"/>
      <c r="I85" s="331"/>
      <c r="J85" s="331"/>
      <c r="K85" s="331"/>
      <c r="L85" s="331"/>
      <c r="M85" s="331"/>
      <c r="N85" s="331"/>
      <c r="O85" s="331"/>
      <c r="P85" s="331"/>
      <c r="Q85" s="331"/>
      <c r="R85" s="331"/>
      <c r="S85" s="331"/>
      <c r="T85" s="331"/>
      <c r="U85" s="331"/>
      <c r="V85" s="331"/>
      <c r="W85" s="331"/>
      <c r="X85" s="331"/>
      <c r="Y85" s="331"/>
      <c r="Z85" s="331"/>
      <c r="AA85" s="331"/>
      <c r="AB85" s="331"/>
    </row>
    <row r="86" spans="1:28" x14ac:dyDescent="0.35">
      <c r="A86" s="337"/>
      <c r="B86" s="331"/>
      <c r="C86" s="331"/>
      <c r="D86" s="331"/>
      <c r="E86" s="331"/>
      <c r="F86" s="331"/>
      <c r="G86" s="331"/>
      <c r="H86" s="331"/>
      <c r="I86" s="331"/>
      <c r="J86" s="331"/>
      <c r="K86" s="331"/>
      <c r="L86" s="331"/>
      <c r="M86" s="331"/>
      <c r="N86" s="331"/>
      <c r="O86" s="331"/>
      <c r="P86" s="331"/>
      <c r="Q86" s="331"/>
      <c r="R86" s="331"/>
      <c r="S86" s="331"/>
      <c r="T86" s="331"/>
      <c r="U86" s="331"/>
      <c r="V86" s="331"/>
      <c r="W86" s="331"/>
      <c r="X86" s="331"/>
      <c r="Y86" s="331"/>
      <c r="Z86" s="331"/>
      <c r="AA86" s="331"/>
      <c r="AB86" s="331"/>
    </row>
    <row r="87" spans="1:28" x14ac:dyDescent="0.35">
      <c r="A87" s="337"/>
      <c r="B87" s="331"/>
      <c r="C87" s="331"/>
      <c r="D87" s="331"/>
      <c r="E87" s="331"/>
      <c r="F87" s="331"/>
      <c r="G87" s="331"/>
      <c r="H87" s="331"/>
      <c r="I87" s="331"/>
      <c r="J87" s="331"/>
      <c r="K87" s="331"/>
      <c r="L87" s="331"/>
      <c r="M87" s="331"/>
      <c r="N87" s="331"/>
      <c r="O87" s="331"/>
      <c r="P87" s="331"/>
      <c r="Q87" s="331"/>
      <c r="R87" s="331"/>
      <c r="S87" s="331"/>
      <c r="T87" s="331"/>
      <c r="U87" s="331"/>
      <c r="V87" s="331"/>
      <c r="W87" s="331"/>
      <c r="X87" s="331"/>
      <c r="Y87" s="331"/>
      <c r="Z87" s="331"/>
      <c r="AA87" s="331"/>
      <c r="AB87" s="331"/>
    </row>
    <row r="88" spans="1:28" x14ac:dyDescent="0.35">
      <c r="A88" s="337"/>
      <c r="B88" s="331"/>
      <c r="C88" s="331"/>
      <c r="D88" s="331"/>
      <c r="E88" s="331"/>
      <c r="F88" s="331"/>
      <c r="G88" s="331"/>
      <c r="H88" s="331"/>
      <c r="I88" s="331"/>
      <c r="J88" s="331"/>
      <c r="K88" s="331"/>
      <c r="L88" s="331"/>
      <c r="M88" s="331"/>
      <c r="N88" s="331"/>
      <c r="O88" s="331"/>
      <c r="P88" s="331"/>
      <c r="Q88" s="331"/>
      <c r="R88" s="331"/>
      <c r="S88" s="331"/>
      <c r="T88" s="331"/>
      <c r="U88" s="331"/>
      <c r="V88" s="331"/>
      <c r="W88" s="331"/>
      <c r="X88" s="331"/>
      <c r="Y88" s="331"/>
      <c r="Z88" s="331"/>
      <c r="AA88" s="331"/>
      <c r="AB88" s="331"/>
    </row>
    <row r="89" spans="1:28" x14ac:dyDescent="0.35">
      <c r="A89" s="337"/>
      <c r="B89" s="331"/>
      <c r="C89" s="331"/>
      <c r="D89" s="331"/>
      <c r="E89" s="331"/>
      <c r="F89" s="331"/>
      <c r="G89" s="331"/>
      <c r="H89" s="331"/>
      <c r="I89" s="331"/>
      <c r="J89" s="331"/>
      <c r="K89" s="331"/>
      <c r="L89" s="331"/>
      <c r="M89" s="331"/>
      <c r="N89" s="331"/>
      <c r="O89" s="331"/>
      <c r="P89" s="331"/>
      <c r="Q89" s="331"/>
      <c r="R89" s="331"/>
      <c r="S89" s="331"/>
      <c r="T89" s="331"/>
      <c r="U89" s="331"/>
      <c r="V89" s="331"/>
      <c r="W89" s="331"/>
      <c r="X89" s="331"/>
      <c r="Y89" s="331"/>
      <c r="Z89" s="331"/>
      <c r="AA89" s="331"/>
      <c r="AB89" s="331"/>
    </row>
    <row r="90" spans="1:28" x14ac:dyDescent="0.35">
      <c r="A90" s="337"/>
      <c r="B90" s="331"/>
      <c r="C90" s="331"/>
      <c r="D90" s="331"/>
      <c r="E90" s="331"/>
      <c r="F90" s="331"/>
      <c r="G90" s="331"/>
      <c r="H90" s="331"/>
      <c r="I90" s="331"/>
      <c r="J90" s="331"/>
      <c r="K90" s="331"/>
      <c r="L90" s="331"/>
      <c r="M90" s="331"/>
      <c r="N90" s="331"/>
      <c r="O90" s="331"/>
      <c r="P90" s="331"/>
      <c r="Q90" s="331"/>
      <c r="R90" s="331"/>
      <c r="S90" s="331"/>
      <c r="T90" s="331"/>
      <c r="U90" s="331"/>
      <c r="V90" s="331"/>
      <c r="W90" s="331"/>
      <c r="X90" s="331"/>
      <c r="Y90" s="331"/>
      <c r="Z90" s="331"/>
      <c r="AA90" s="331"/>
      <c r="AB90" s="331"/>
    </row>
    <row r="91" spans="1:28" x14ac:dyDescent="0.35">
      <c r="A91" s="337"/>
      <c r="B91" s="331"/>
      <c r="C91" s="331"/>
      <c r="D91" s="331"/>
      <c r="E91" s="331"/>
      <c r="F91" s="331"/>
      <c r="G91" s="331"/>
      <c r="H91" s="331"/>
      <c r="I91" s="331"/>
      <c r="J91" s="331"/>
      <c r="K91" s="331"/>
      <c r="L91" s="331"/>
      <c r="M91" s="331"/>
      <c r="N91" s="331"/>
      <c r="O91" s="331"/>
      <c r="P91" s="331"/>
      <c r="Q91" s="331"/>
      <c r="R91" s="331"/>
      <c r="S91" s="331"/>
      <c r="T91" s="331"/>
      <c r="U91" s="331"/>
      <c r="V91" s="331"/>
      <c r="W91" s="331"/>
      <c r="X91" s="331"/>
      <c r="Y91" s="331"/>
      <c r="Z91" s="331"/>
      <c r="AA91" s="331"/>
      <c r="AB91" s="331"/>
    </row>
    <row r="92" spans="1:28" x14ac:dyDescent="0.35">
      <c r="A92" s="337"/>
      <c r="B92" s="331"/>
      <c r="C92" s="331"/>
      <c r="D92" s="331"/>
      <c r="E92" s="331"/>
      <c r="F92" s="331"/>
      <c r="G92" s="331"/>
      <c r="H92" s="331"/>
      <c r="I92" s="331"/>
      <c r="J92" s="331"/>
      <c r="K92" s="331"/>
      <c r="L92" s="331"/>
      <c r="M92" s="331"/>
      <c r="N92" s="331"/>
      <c r="O92" s="331"/>
      <c r="P92" s="331"/>
      <c r="Q92" s="331"/>
      <c r="R92" s="331"/>
      <c r="S92" s="331"/>
      <c r="T92" s="331"/>
      <c r="U92" s="331"/>
      <c r="V92" s="331"/>
      <c r="W92" s="331"/>
      <c r="X92" s="331"/>
      <c r="Y92" s="331"/>
      <c r="Z92" s="331"/>
      <c r="AA92" s="331"/>
      <c r="AB92" s="331"/>
    </row>
    <row r="93" spans="1:28" x14ac:dyDescent="0.35">
      <c r="A93" s="337"/>
      <c r="B93" s="331"/>
      <c r="C93" s="331"/>
      <c r="D93" s="331"/>
      <c r="E93" s="331"/>
      <c r="F93" s="331"/>
      <c r="G93" s="331"/>
      <c r="H93" s="331"/>
      <c r="I93" s="331"/>
      <c r="J93" s="331"/>
      <c r="K93" s="331"/>
      <c r="L93" s="331"/>
      <c r="M93" s="331"/>
      <c r="N93" s="331"/>
      <c r="O93" s="331"/>
      <c r="P93" s="331"/>
      <c r="Q93" s="331"/>
      <c r="R93" s="331"/>
      <c r="S93" s="331"/>
      <c r="T93" s="331"/>
      <c r="U93" s="331"/>
      <c r="V93" s="331"/>
      <c r="W93" s="331"/>
      <c r="X93" s="331"/>
      <c r="Y93" s="331"/>
      <c r="Z93" s="331"/>
      <c r="AA93" s="331"/>
      <c r="AB93" s="331"/>
    </row>
    <row r="94" spans="1:28" x14ac:dyDescent="0.35">
      <c r="A94" s="337"/>
      <c r="B94" s="331"/>
      <c r="C94" s="331"/>
      <c r="D94" s="331"/>
      <c r="E94" s="331"/>
      <c r="F94" s="331"/>
      <c r="G94" s="331"/>
      <c r="H94" s="331"/>
      <c r="I94" s="331"/>
      <c r="J94" s="331"/>
      <c r="K94" s="331"/>
      <c r="L94" s="331"/>
      <c r="M94" s="331"/>
      <c r="N94" s="331"/>
      <c r="O94" s="331"/>
      <c r="P94" s="331"/>
      <c r="Q94" s="331"/>
      <c r="R94" s="331"/>
      <c r="S94" s="331"/>
      <c r="T94" s="331"/>
      <c r="U94" s="331"/>
      <c r="V94" s="331"/>
      <c r="W94" s="331"/>
      <c r="X94" s="331"/>
      <c r="Y94" s="331"/>
      <c r="Z94" s="331"/>
      <c r="AA94" s="331"/>
      <c r="AB94" s="331"/>
    </row>
    <row r="95" spans="1:28" x14ac:dyDescent="0.35">
      <c r="A95" s="337"/>
      <c r="B95" s="331"/>
      <c r="C95" s="331"/>
      <c r="D95" s="331"/>
      <c r="E95" s="331"/>
      <c r="F95" s="331"/>
      <c r="G95" s="331"/>
      <c r="H95" s="331"/>
      <c r="I95" s="331"/>
      <c r="J95" s="331"/>
      <c r="K95" s="331"/>
      <c r="L95" s="331"/>
      <c r="M95" s="331"/>
      <c r="N95" s="331"/>
      <c r="O95" s="331"/>
      <c r="P95" s="331"/>
      <c r="Q95" s="331"/>
      <c r="R95" s="331"/>
      <c r="S95" s="331"/>
      <c r="T95" s="331"/>
      <c r="U95" s="331"/>
      <c r="V95" s="331"/>
      <c r="W95" s="331"/>
      <c r="X95" s="331"/>
      <c r="Y95" s="331"/>
      <c r="Z95" s="331"/>
      <c r="AA95" s="331"/>
      <c r="AB95" s="331"/>
    </row>
    <row r="96" spans="1:28" x14ac:dyDescent="0.35">
      <c r="A96" s="337"/>
      <c r="B96" s="331"/>
      <c r="C96" s="331"/>
      <c r="D96" s="331"/>
      <c r="E96" s="331"/>
      <c r="F96" s="331"/>
      <c r="G96" s="331"/>
      <c r="H96" s="331"/>
      <c r="I96" s="331"/>
      <c r="J96" s="331"/>
      <c r="K96" s="331"/>
      <c r="L96" s="331"/>
      <c r="M96" s="331"/>
      <c r="N96" s="331"/>
      <c r="O96" s="331"/>
      <c r="P96" s="331"/>
      <c r="Q96" s="331"/>
      <c r="R96" s="331"/>
      <c r="S96" s="331"/>
      <c r="T96" s="331"/>
      <c r="U96" s="331"/>
      <c r="V96" s="331"/>
      <c r="W96" s="331"/>
      <c r="X96" s="331"/>
      <c r="Y96" s="331"/>
      <c r="Z96" s="331"/>
      <c r="AA96" s="331"/>
      <c r="AB96" s="331"/>
    </row>
    <row r="97" spans="1:28" x14ac:dyDescent="0.35">
      <c r="A97" s="337"/>
      <c r="B97" s="331"/>
      <c r="C97" s="331"/>
      <c r="D97" s="331"/>
      <c r="E97" s="331"/>
      <c r="F97" s="331"/>
      <c r="G97" s="331"/>
      <c r="H97" s="331"/>
      <c r="I97" s="331"/>
      <c r="J97" s="331"/>
      <c r="K97" s="331"/>
      <c r="L97" s="331"/>
      <c r="M97" s="331"/>
      <c r="N97" s="331"/>
      <c r="O97" s="331"/>
      <c r="P97" s="331"/>
      <c r="Q97" s="331"/>
      <c r="R97" s="331"/>
      <c r="S97" s="331"/>
      <c r="T97" s="331"/>
      <c r="U97" s="331"/>
      <c r="V97" s="331"/>
      <c r="W97" s="331"/>
      <c r="X97" s="331"/>
      <c r="Y97" s="331"/>
      <c r="Z97" s="331"/>
      <c r="AA97" s="331"/>
      <c r="AB97" s="331"/>
    </row>
    <row r="98" spans="1:28" x14ac:dyDescent="0.35">
      <c r="A98" s="337"/>
      <c r="B98" s="331"/>
      <c r="C98" s="331"/>
      <c r="D98" s="331"/>
      <c r="E98" s="331"/>
      <c r="F98" s="331"/>
      <c r="G98" s="331"/>
      <c r="H98" s="331"/>
      <c r="I98" s="331"/>
      <c r="J98" s="331"/>
      <c r="K98" s="331"/>
      <c r="L98" s="331"/>
      <c r="M98" s="331"/>
      <c r="N98" s="331"/>
      <c r="O98" s="331"/>
      <c r="P98" s="331"/>
      <c r="Q98" s="331"/>
      <c r="R98" s="331"/>
      <c r="S98" s="331"/>
      <c r="T98" s="331"/>
      <c r="U98" s="331"/>
      <c r="V98" s="331"/>
      <c r="W98" s="331"/>
      <c r="X98" s="331"/>
      <c r="Y98" s="331"/>
      <c r="Z98" s="331"/>
      <c r="AA98" s="331"/>
      <c r="AB98" s="331"/>
    </row>
    <row r="99" spans="1:28" x14ac:dyDescent="0.35">
      <c r="A99" s="337"/>
      <c r="B99" s="331"/>
      <c r="C99" s="331"/>
      <c r="D99" s="331"/>
      <c r="E99" s="331"/>
      <c r="F99" s="331"/>
      <c r="G99" s="331"/>
      <c r="H99" s="331"/>
      <c r="I99" s="331"/>
      <c r="J99" s="331"/>
      <c r="K99" s="331"/>
      <c r="L99" s="331"/>
      <c r="M99" s="331"/>
      <c r="N99" s="331"/>
      <c r="O99" s="331"/>
      <c r="P99" s="331"/>
      <c r="Q99" s="331"/>
      <c r="R99" s="331"/>
      <c r="S99" s="331"/>
      <c r="T99" s="331"/>
      <c r="U99" s="331"/>
      <c r="V99" s="331"/>
      <c r="W99" s="331"/>
      <c r="X99" s="331"/>
      <c r="Y99" s="331"/>
      <c r="Z99" s="331"/>
      <c r="AA99" s="331"/>
      <c r="AB99" s="331"/>
    </row>
    <row r="100" spans="1:28" x14ac:dyDescent="0.35">
      <c r="A100" s="337"/>
      <c r="B100" s="331"/>
      <c r="C100" s="331"/>
      <c r="D100" s="331"/>
      <c r="E100" s="331"/>
      <c r="F100" s="331"/>
      <c r="G100" s="331"/>
      <c r="H100" s="331"/>
      <c r="I100" s="331"/>
      <c r="J100" s="331"/>
      <c r="K100" s="331"/>
      <c r="L100" s="331"/>
      <c r="M100" s="331"/>
      <c r="N100" s="331"/>
      <c r="O100" s="331"/>
      <c r="P100" s="331"/>
      <c r="Q100" s="331"/>
      <c r="R100" s="331"/>
      <c r="S100" s="331"/>
      <c r="T100" s="331"/>
      <c r="U100" s="331"/>
      <c r="V100" s="331"/>
      <c r="W100" s="331"/>
      <c r="X100" s="331"/>
      <c r="Y100" s="331"/>
      <c r="Z100" s="331"/>
      <c r="AA100" s="331"/>
      <c r="AB100" s="331"/>
    </row>
    <row r="101" spans="1:28" x14ac:dyDescent="0.35">
      <c r="A101" s="337"/>
      <c r="B101" s="331"/>
      <c r="C101" s="331"/>
      <c r="D101" s="331"/>
      <c r="E101" s="331"/>
      <c r="F101" s="331"/>
      <c r="G101" s="331"/>
      <c r="H101" s="331"/>
      <c r="I101" s="331"/>
      <c r="J101" s="331"/>
      <c r="K101" s="331"/>
      <c r="L101" s="331"/>
      <c r="M101" s="331"/>
      <c r="N101" s="331"/>
      <c r="O101" s="331"/>
      <c r="P101" s="331"/>
      <c r="Q101" s="331"/>
      <c r="R101" s="331"/>
      <c r="S101" s="331"/>
      <c r="T101" s="331"/>
      <c r="U101" s="331"/>
      <c r="V101" s="331"/>
      <c r="W101" s="331"/>
      <c r="X101" s="331"/>
      <c r="Y101" s="331"/>
      <c r="Z101" s="331"/>
      <c r="AA101" s="331"/>
      <c r="AB101" s="331"/>
    </row>
    <row r="102" spans="1:28" x14ac:dyDescent="0.35">
      <c r="A102" s="337"/>
      <c r="B102" s="331"/>
      <c r="C102" s="331"/>
      <c r="D102" s="331"/>
      <c r="E102" s="331"/>
      <c r="F102" s="331"/>
      <c r="G102" s="331"/>
      <c r="H102" s="331"/>
      <c r="I102" s="331"/>
      <c r="J102" s="331"/>
      <c r="K102" s="331"/>
      <c r="L102" s="331"/>
      <c r="M102" s="331"/>
      <c r="N102" s="331"/>
      <c r="O102" s="331"/>
      <c r="P102" s="331"/>
      <c r="Q102" s="331"/>
      <c r="R102" s="331"/>
      <c r="S102" s="331"/>
      <c r="T102" s="331"/>
      <c r="U102" s="331"/>
      <c r="V102" s="331"/>
      <c r="W102" s="331"/>
      <c r="X102" s="331"/>
      <c r="Y102" s="331"/>
      <c r="Z102" s="331"/>
      <c r="AA102" s="331"/>
      <c r="AB102" s="331"/>
    </row>
    <row r="103" spans="1:28" x14ac:dyDescent="0.35">
      <c r="A103" s="337"/>
      <c r="B103" s="331"/>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row>
    <row r="104" spans="1:28" x14ac:dyDescent="0.35">
      <c r="A104" s="337"/>
      <c r="B104" s="331"/>
      <c r="C104" s="331"/>
      <c r="D104" s="331"/>
      <c r="E104" s="331"/>
      <c r="F104" s="331"/>
      <c r="G104" s="331"/>
      <c r="H104" s="331"/>
      <c r="I104" s="331"/>
      <c r="J104" s="331"/>
      <c r="K104" s="331"/>
      <c r="L104" s="331"/>
      <c r="M104" s="331"/>
      <c r="N104" s="331"/>
      <c r="O104" s="331"/>
      <c r="P104" s="331"/>
      <c r="Q104" s="331"/>
      <c r="R104" s="331"/>
      <c r="S104" s="331"/>
      <c r="T104" s="331"/>
      <c r="U104" s="331"/>
      <c r="V104" s="331"/>
      <c r="W104" s="331"/>
      <c r="X104" s="331"/>
      <c r="Y104" s="331"/>
      <c r="Z104" s="331"/>
      <c r="AA104" s="331"/>
      <c r="AB104" s="331"/>
    </row>
    <row r="105" spans="1:28" x14ac:dyDescent="0.35">
      <c r="A105" s="337"/>
      <c r="B105" s="331"/>
      <c r="C105" s="331"/>
      <c r="D105" s="331"/>
      <c r="E105" s="331"/>
      <c r="F105" s="331"/>
      <c r="G105" s="331"/>
      <c r="H105" s="331"/>
      <c r="I105" s="331"/>
      <c r="J105" s="331"/>
      <c r="K105" s="331"/>
      <c r="L105" s="331"/>
      <c r="M105" s="331"/>
      <c r="N105" s="331"/>
      <c r="O105" s="331"/>
      <c r="P105" s="331"/>
      <c r="Q105" s="331"/>
      <c r="R105" s="331"/>
      <c r="S105" s="331"/>
      <c r="T105" s="331"/>
      <c r="U105" s="331"/>
      <c r="V105" s="331"/>
      <c r="W105" s="331"/>
      <c r="X105" s="331"/>
      <c r="Y105" s="331"/>
      <c r="Z105" s="331"/>
      <c r="AA105" s="331"/>
      <c r="AB105" s="331"/>
    </row>
    <row r="106" spans="1:28" x14ac:dyDescent="0.35">
      <c r="A106" s="337"/>
      <c r="B106" s="331"/>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row>
    <row r="107" spans="1:28" x14ac:dyDescent="0.35">
      <c r="A107" s="337"/>
      <c r="B107" s="331"/>
      <c r="C107" s="331"/>
      <c r="D107" s="331"/>
      <c r="E107" s="331"/>
      <c r="F107" s="331"/>
      <c r="G107" s="331"/>
      <c r="H107" s="331"/>
      <c r="I107" s="331"/>
      <c r="J107" s="331"/>
      <c r="K107" s="331"/>
      <c r="L107" s="331"/>
      <c r="M107" s="331"/>
      <c r="N107" s="331"/>
      <c r="O107" s="331"/>
      <c r="P107" s="331"/>
      <c r="Q107" s="331"/>
      <c r="R107" s="331"/>
      <c r="S107" s="331"/>
      <c r="T107" s="331"/>
      <c r="U107" s="331"/>
      <c r="V107" s="331"/>
    </row>
  </sheetData>
  <mergeCells count="1">
    <mergeCell ref="A1:V1"/>
  </mergeCells>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E8"/>
  <sheetViews>
    <sheetView topLeftCell="A8" zoomScaleNormal="100" workbookViewId="0">
      <selection activeCell="L53" sqref="L53"/>
    </sheetView>
  </sheetViews>
  <sheetFormatPr baseColWidth="10" defaultColWidth="11.453125" defaultRowHeight="14.5" x14ac:dyDescent="0.35"/>
  <cols>
    <col min="1" max="1" width="15.54296875" customWidth="1"/>
    <col min="2" max="2" width="16.453125" customWidth="1"/>
    <col min="3" max="3" width="18.1796875" customWidth="1"/>
    <col min="4" max="4" width="19.1796875" customWidth="1"/>
    <col min="5" max="5" width="22.7265625" customWidth="1"/>
  </cols>
  <sheetData>
    <row r="1" spans="1:5" s="299" customFormat="1" x14ac:dyDescent="0.35">
      <c r="A1" s="299" t="s">
        <v>356</v>
      </c>
    </row>
    <row r="2" spans="1:5" s="299" customFormat="1" x14ac:dyDescent="0.35">
      <c r="A2" s="302"/>
    </row>
    <row r="3" spans="1:5" ht="45" customHeight="1" x14ac:dyDescent="0.35">
      <c r="A3" s="813" t="s">
        <v>357</v>
      </c>
      <c r="B3" s="813"/>
      <c r="C3" s="813"/>
      <c r="D3" s="813"/>
      <c r="E3" s="813"/>
    </row>
    <row r="4" spans="1:5" ht="29" x14ac:dyDescent="0.35">
      <c r="A4" s="299" t="s">
        <v>358</v>
      </c>
      <c r="B4" s="300" t="s">
        <v>359</v>
      </c>
      <c r="C4" s="300" t="s">
        <v>360</v>
      </c>
      <c r="D4" s="300" t="s">
        <v>361</v>
      </c>
      <c r="E4" s="300" t="s">
        <v>362</v>
      </c>
    </row>
    <row r="5" spans="1:5" x14ac:dyDescent="0.35">
      <c r="A5" t="s">
        <v>363</v>
      </c>
    </row>
    <row r="6" spans="1:5" x14ac:dyDescent="0.35">
      <c r="A6" t="s">
        <v>364</v>
      </c>
    </row>
    <row r="7" spans="1:5" x14ac:dyDescent="0.35">
      <c r="A7" t="s">
        <v>365</v>
      </c>
    </row>
    <row r="8" spans="1:5" x14ac:dyDescent="0.35">
      <c r="A8" t="s">
        <v>299</v>
      </c>
    </row>
  </sheetData>
  <mergeCells count="1">
    <mergeCell ref="A3:E3"/>
  </mergeCells>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F970C-ADED-4CDD-A7EA-EAE79466E8D0}">
  <sheetPr>
    <tabColor theme="9"/>
  </sheetPr>
  <dimension ref="A2:AZ386"/>
  <sheetViews>
    <sheetView topLeftCell="C1" zoomScale="70" zoomScaleNormal="70" workbookViewId="0">
      <selection activeCell="U7" sqref="U7"/>
    </sheetView>
  </sheetViews>
  <sheetFormatPr baseColWidth="10" defaultColWidth="11.453125" defaultRowHeight="14.5" x14ac:dyDescent="0.35"/>
  <cols>
    <col min="1" max="1" width="28.54296875" bestFit="1" customWidth="1"/>
    <col min="2" max="2" width="18.81640625" customWidth="1"/>
    <col min="4" max="4" width="12.1796875" customWidth="1"/>
    <col min="5" max="5" width="13.453125" customWidth="1"/>
    <col min="8" max="8" width="14.54296875" bestFit="1" customWidth="1"/>
    <col min="10" max="10" width="15.7265625" customWidth="1"/>
    <col min="14" max="15" width="9.1796875" customWidth="1"/>
    <col min="17" max="17" width="18" customWidth="1"/>
    <col min="29" max="36" width="11.26953125" bestFit="1" customWidth="1"/>
    <col min="40" max="40" width="33.54296875" customWidth="1"/>
  </cols>
  <sheetData>
    <row r="2" spans="1:52" x14ac:dyDescent="0.35">
      <c r="A2" s="321"/>
      <c r="B2" s="321"/>
      <c r="C2" s="321" t="s">
        <v>137</v>
      </c>
      <c r="D2" s="321" t="s">
        <v>138</v>
      </c>
      <c r="E2" s="321" t="s">
        <v>139</v>
      </c>
      <c r="F2" s="321" t="s">
        <v>140</v>
      </c>
      <c r="G2" t="s">
        <v>141</v>
      </c>
      <c r="H2" t="s">
        <v>142</v>
      </c>
      <c r="I2" t="s">
        <v>143</v>
      </c>
      <c r="J2" t="s">
        <v>144</v>
      </c>
      <c r="K2" t="s">
        <v>91</v>
      </c>
      <c r="L2" t="s">
        <v>145</v>
      </c>
      <c r="M2" t="s">
        <v>583</v>
      </c>
      <c r="N2" t="s">
        <v>582</v>
      </c>
    </row>
    <row r="3" spans="1:52" x14ac:dyDescent="0.35">
      <c r="A3" s="321">
        <v>1</v>
      </c>
      <c r="B3" s="321">
        <v>2</v>
      </c>
      <c r="C3" s="321">
        <v>3</v>
      </c>
      <c r="D3" s="321">
        <v>4</v>
      </c>
      <c r="E3" s="321">
        <v>5</v>
      </c>
      <c r="F3" s="321">
        <v>6</v>
      </c>
      <c r="G3" s="321">
        <v>7</v>
      </c>
      <c r="H3" s="321">
        <v>8</v>
      </c>
      <c r="I3" s="321">
        <v>9</v>
      </c>
      <c r="J3" s="321">
        <v>10</v>
      </c>
      <c r="K3" s="321">
        <v>11</v>
      </c>
      <c r="L3" s="321">
        <v>12</v>
      </c>
      <c r="M3" s="321">
        <v>13</v>
      </c>
      <c r="N3" s="321">
        <v>14</v>
      </c>
    </row>
    <row r="4" spans="1:52" ht="36.5" x14ac:dyDescent="0.35">
      <c r="A4" s="322" t="s">
        <v>146</v>
      </c>
      <c r="B4" s="322" t="s">
        <v>147</v>
      </c>
      <c r="C4" s="323" t="s">
        <v>137</v>
      </c>
      <c r="D4" s="323" t="s">
        <v>138</v>
      </c>
      <c r="E4" s="323" t="s">
        <v>139</v>
      </c>
      <c r="F4" s="323" t="s">
        <v>140</v>
      </c>
      <c r="G4" s="323" t="s">
        <v>141</v>
      </c>
      <c r="H4" s="323" t="s">
        <v>142</v>
      </c>
      <c r="I4" s="323" t="s">
        <v>143</v>
      </c>
      <c r="J4" s="323" t="s">
        <v>144</v>
      </c>
      <c r="K4" s="323" t="s">
        <v>91</v>
      </c>
      <c r="L4" s="323" t="s">
        <v>145</v>
      </c>
      <c r="M4" s="323" t="s">
        <v>583</v>
      </c>
      <c r="N4" s="323" t="s">
        <v>582</v>
      </c>
      <c r="P4" s="473" t="s">
        <v>586</v>
      </c>
      <c r="R4" s="474" t="s">
        <v>588</v>
      </c>
      <c r="AO4" t="s">
        <v>148</v>
      </c>
    </row>
    <row r="5" spans="1:52" ht="22.5" customHeight="1" x14ac:dyDescent="0.35">
      <c r="A5" s="475" t="s">
        <v>832</v>
      </c>
      <c r="B5" s="382">
        <v>90</v>
      </c>
      <c r="C5" s="382">
        <v>1.2</v>
      </c>
      <c r="D5" s="382">
        <v>1.3</v>
      </c>
      <c r="E5" s="382">
        <v>1.2</v>
      </c>
      <c r="F5" s="382">
        <v>1.1000000000000001</v>
      </c>
      <c r="G5" s="382">
        <v>1</v>
      </c>
      <c r="H5" s="382">
        <v>0.9</v>
      </c>
      <c r="I5" s="382">
        <v>0.9</v>
      </c>
      <c r="J5" s="382">
        <v>0.8</v>
      </c>
      <c r="K5" s="382">
        <v>0</v>
      </c>
      <c r="L5" s="382">
        <v>0.2</v>
      </c>
      <c r="M5" s="382">
        <v>0.4</v>
      </c>
      <c r="N5" s="382"/>
      <c r="P5">
        <f>ROUND(1.2*R5,0)</f>
        <v>23</v>
      </c>
      <c r="R5">
        <v>19.5</v>
      </c>
      <c r="S5" t="s">
        <v>587</v>
      </c>
      <c r="T5" s="327"/>
      <c r="U5" s="327"/>
      <c r="AO5" s="324" t="s">
        <v>149</v>
      </c>
    </row>
    <row r="6" spans="1:52" ht="14.5" customHeight="1" x14ac:dyDescent="0.35">
      <c r="A6" s="381" t="s">
        <v>135</v>
      </c>
      <c r="B6" s="383">
        <v>100</v>
      </c>
      <c r="C6" s="383">
        <v>1.1000000000000001</v>
      </c>
      <c r="D6" s="383">
        <v>1.2</v>
      </c>
      <c r="E6" s="383">
        <v>1.1000000000000001</v>
      </c>
      <c r="F6" s="383">
        <v>1.1000000000000001</v>
      </c>
      <c r="G6" s="383">
        <v>1</v>
      </c>
      <c r="H6" s="383">
        <v>1</v>
      </c>
      <c r="I6" s="383">
        <v>0.95</v>
      </c>
      <c r="J6" s="383">
        <v>0.85</v>
      </c>
      <c r="K6" s="383">
        <v>0</v>
      </c>
      <c r="L6" s="383">
        <v>0.2</v>
      </c>
      <c r="M6" s="383">
        <v>0.4</v>
      </c>
      <c r="N6" s="383"/>
      <c r="T6" s="327"/>
      <c r="U6" s="327"/>
      <c r="AO6" s="820" t="s">
        <v>137</v>
      </c>
      <c r="AP6" s="822" t="s">
        <v>138</v>
      </c>
      <c r="AQ6" s="822" t="s">
        <v>139</v>
      </c>
      <c r="AR6" s="822" t="s">
        <v>140</v>
      </c>
      <c r="AS6" s="822" t="s">
        <v>141</v>
      </c>
      <c r="AT6" s="822" t="s">
        <v>142</v>
      </c>
      <c r="AU6" s="822" t="s">
        <v>143</v>
      </c>
      <c r="AV6" s="828" t="s">
        <v>144</v>
      </c>
    </row>
    <row r="7" spans="1:52" ht="22.5" customHeight="1" x14ac:dyDescent="0.35">
      <c r="A7" s="476" t="s">
        <v>150</v>
      </c>
      <c r="B7" s="383">
        <v>100</v>
      </c>
      <c r="C7" s="383">
        <v>1.1000000000000001</v>
      </c>
      <c r="D7" s="383">
        <v>1.2</v>
      </c>
      <c r="E7" s="383">
        <v>1.1000000000000001</v>
      </c>
      <c r="F7" s="383">
        <v>1.1000000000000001</v>
      </c>
      <c r="G7" s="383">
        <v>1</v>
      </c>
      <c r="H7" s="383">
        <v>1</v>
      </c>
      <c r="I7" s="383">
        <v>0.95</v>
      </c>
      <c r="J7" s="383">
        <v>0.85</v>
      </c>
      <c r="K7" s="383">
        <v>0</v>
      </c>
      <c r="L7" s="383">
        <v>0.2</v>
      </c>
      <c r="M7" s="383">
        <v>0.4</v>
      </c>
      <c r="N7" s="383"/>
      <c r="P7">
        <f>ROUND(1.2*R7,0)</f>
        <v>62</v>
      </c>
      <c r="R7">
        <v>52</v>
      </c>
      <c r="U7" s="327"/>
      <c r="AO7" s="821"/>
      <c r="AP7" s="823"/>
      <c r="AQ7" s="823"/>
      <c r="AR7" s="823"/>
      <c r="AS7" s="823"/>
      <c r="AT7" s="823"/>
      <c r="AU7" s="823"/>
      <c r="AV7" s="829"/>
      <c r="AW7" s="325" t="s">
        <v>151</v>
      </c>
      <c r="AX7" s="325" t="s">
        <v>152</v>
      </c>
      <c r="AY7" s="824" t="s">
        <v>153</v>
      </c>
      <c r="AZ7" s="825"/>
    </row>
    <row r="8" spans="1:52" ht="22.5" customHeight="1" x14ac:dyDescent="0.35">
      <c r="A8" s="384" t="s">
        <v>117</v>
      </c>
      <c r="B8" s="383">
        <v>100</v>
      </c>
      <c r="C8" s="383">
        <v>1.1000000000000001</v>
      </c>
      <c r="D8" s="383">
        <v>1.2</v>
      </c>
      <c r="E8" s="383">
        <v>1.1000000000000001</v>
      </c>
      <c r="F8" s="383">
        <v>1.1000000000000001</v>
      </c>
      <c r="G8" s="383">
        <v>1</v>
      </c>
      <c r="H8" s="383">
        <v>1</v>
      </c>
      <c r="I8" s="383">
        <v>0.95</v>
      </c>
      <c r="J8" s="383">
        <v>0.85</v>
      </c>
      <c r="K8" s="383">
        <v>0</v>
      </c>
      <c r="L8" s="383">
        <v>0.2</v>
      </c>
      <c r="M8" s="383">
        <v>0.4</v>
      </c>
      <c r="N8" s="383"/>
      <c r="U8" s="327"/>
      <c r="AN8" s="138"/>
      <c r="AO8" s="814">
        <v>1.1000000000000001</v>
      </c>
      <c r="AP8" s="816">
        <v>1.3</v>
      </c>
      <c r="AQ8" s="816">
        <v>1.2</v>
      </c>
      <c r="AR8" s="816">
        <v>1.1000000000000001</v>
      </c>
      <c r="AS8" s="816">
        <v>1</v>
      </c>
      <c r="AT8" s="816">
        <v>1</v>
      </c>
      <c r="AU8" s="816">
        <v>0.9</v>
      </c>
      <c r="AV8" s="826">
        <v>0.8</v>
      </c>
      <c r="AW8" s="814">
        <v>0</v>
      </c>
      <c r="AX8" s="816">
        <v>0.3</v>
      </c>
      <c r="AY8" s="826">
        <v>0.5</v>
      </c>
    </row>
    <row r="9" spans="1:52" ht="21.5" x14ac:dyDescent="0.35">
      <c r="A9" s="384" t="s">
        <v>136</v>
      </c>
      <c r="B9" s="383">
        <v>100</v>
      </c>
      <c r="C9" s="383">
        <v>1.1000000000000001</v>
      </c>
      <c r="D9" s="383">
        <v>1.2</v>
      </c>
      <c r="E9" s="383">
        <v>1.1000000000000001</v>
      </c>
      <c r="F9" s="383">
        <v>1.1000000000000001</v>
      </c>
      <c r="G9" s="383">
        <v>1</v>
      </c>
      <c r="H9" s="383">
        <v>1</v>
      </c>
      <c r="I9" s="383">
        <v>0.95</v>
      </c>
      <c r="J9" s="383">
        <v>0.85</v>
      </c>
      <c r="K9" s="383">
        <v>0</v>
      </c>
      <c r="L9" s="383">
        <v>0.2</v>
      </c>
      <c r="M9" s="383">
        <v>0.4</v>
      </c>
      <c r="N9" s="383"/>
      <c r="U9" s="327"/>
      <c r="AN9" s="326" t="s">
        <v>154</v>
      </c>
      <c r="AO9" s="815"/>
      <c r="AP9" s="817"/>
      <c r="AQ9" s="817"/>
      <c r="AR9" s="817"/>
      <c r="AS9" s="817"/>
      <c r="AT9" s="817"/>
      <c r="AU9" s="817"/>
      <c r="AV9" s="827"/>
      <c r="AW9" s="815"/>
      <c r="AX9" s="817"/>
      <c r="AY9" s="827"/>
    </row>
    <row r="10" spans="1:52" ht="21.5" x14ac:dyDescent="0.35">
      <c r="A10" s="476" t="s">
        <v>155</v>
      </c>
      <c r="B10" s="383">
        <v>100</v>
      </c>
      <c r="C10" s="383">
        <v>1.1000000000000001</v>
      </c>
      <c r="D10" s="383">
        <v>1.2</v>
      </c>
      <c r="E10" s="383">
        <v>1.1000000000000001</v>
      </c>
      <c r="F10" s="383">
        <v>1.1000000000000001</v>
      </c>
      <c r="G10" s="383">
        <v>1</v>
      </c>
      <c r="H10" s="383">
        <v>1</v>
      </c>
      <c r="I10" s="383">
        <v>0.95</v>
      </c>
      <c r="J10" s="383">
        <v>0.85</v>
      </c>
      <c r="K10" s="383">
        <v>0</v>
      </c>
      <c r="L10" s="383">
        <v>0.2</v>
      </c>
      <c r="M10" s="383">
        <v>0.4</v>
      </c>
      <c r="N10" s="383"/>
      <c r="P10">
        <f>ROUND(1.2*R10,0)</f>
        <v>35</v>
      </c>
      <c r="R10">
        <v>29</v>
      </c>
      <c r="U10" s="327"/>
      <c r="AN10" s="326" t="s">
        <v>156</v>
      </c>
      <c r="AO10" s="814">
        <v>0.9</v>
      </c>
      <c r="AP10" s="816">
        <v>1.1000000000000001</v>
      </c>
      <c r="AQ10" s="816">
        <v>1.1000000000000001</v>
      </c>
      <c r="AR10" s="816">
        <v>0.9</v>
      </c>
      <c r="AS10" s="816">
        <v>1</v>
      </c>
      <c r="AT10" s="816">
        <v>1</v>
      </c>
      <c r="AU10" s="816">
        <v>1.2</v>
      </c>
      <c r="AV10" s="826">
        <v>1.2</v>
      </c>
      <c r="AW10" s="814">
        <v>0</v>
      </c>
      <c r="AX10" s="816">
        <v>0</v>
      </c>
      <c r="AY10" s="826">
        <v>0.1</v>
      </c>
    </row>
    <row r="11" spans="1:52" ht="22.5" customHeight="1" x14ac:dyDescent="0.35">
      <c r="A11" s="384" t="s">
        <v>157</v>
      </c>
      <c r="B11" s="383">
        <v>100</v>
      </c>
      <c r="C11" s="383">
        <v>1.1000000000000001</v>
      </c>
      <c r="D11" s="383">
        <v>1.2</v>
      </c>
      <c r="E11" s="383">
        <v>1.1000000000000001</v>
      </c>
      <c r="F11" s="383">
        <v>1.1000000000000001</v>
      </c>
      <c r="G11" s="383">
        <v>1</v>
      </c>
      <c r="H11" s="383">
        <v>1</v>
      </c>
      <c r="I11" s="383">
        <v>0.95</v>
      </c>
      <c r="J11" s="383">
        <v>0.85</v>
      </c>
      <c r="K11" s="383">
        <v>0</v>
      </c>
      <c r="L11" s="383">
        <v>0.2</v>
      </c>
      <c r="M11" s="383">
        <v>0.4</v>
      </c>
      <c r="N11" s="383"/>
      <c r="U11" s="327"/>
      <c r="AO11" s="815"/>
      <c r="AP11" s="817"/>
      <c r="AQ11" s="817"/>
      <c r="AR11" s="817"/>
      <c r="AS11" s="817"/>
      <c r="AT11" s="817"/>
      <c r="AU11" s="817"/>
      <c r="AV11" s="827"/>
      <c r="AW11" s="815"/>
      <c r="AX11" s="817"/>
      <c r="AY11" s="827"/>
    </row>
    <row r="12" spans="1:52" ht="29" x14ac:dyDescent="0.35">
      <c r="A12" s="384" t="s">
        <v>158</v>
      </c>
      <c r="B12" s="383">
        <v>100</v>
      </c>
      <c r="C12" s="383">
        <v>1.1000000000000001</v>
      </c>
      <c r="D12" s="383">
        <v>1.2</v>
      </c>
      <c r="E12" s="383">
        <v>1.1000000000000001</v>
      </c>
      <c r="F12" s="383">
        <v>1.1000000000000001</v>
      </c>
      <c r="G12" s="383">
        <v>1</v>
      </c>
      <c r="H12" s="383">
        <v>1</v>
      </c>
      <c r="I12" s="383">
        <v>0.95</v>
      </c>
      <c r="J12" s="383">
        <v>0.85</v>
      </c>
      <c r="K12" s="383">
        <v>0</v>
      </c>
      <c r="L12" s="383">
        <v>0.2</v>
      </c>
      <c r="M12" s="383">
        <v>0.4</v>
      </c>
      <c r="N12" s="383"/>
      <c r="U12" s="327"/>
      <c r="AN12" s="138" t="s">
        <v>159</v>
      </c>
      <c r="AO12" s="814">
        <v>1.1000000000000001</v>
      </c>
      <c r="AP12" s="816">
        <v>1.3</v>
      </c>
      <c r="AQ12" s="816">
        <v>1.1000000000000001</v>
      </c>
      <c r="AR12" s="816">
        <v>1.1000000000000001</v>
      </c>
      <c r="AS12" s="816">
        <v>1</v>
      </c>
      <c r="AT12" s="816">
        <v>1</v>
      </c>
      <c r="AU12" s="816">
        <v>0.9</v>
      </c>
      <c r="AV12" s="826">
        <v>0.8</v>
      </c>
      <c r="AW12" s="814">
        <v>0</v>
      </c>
      <c r="AX12" s="816">
        <v>0.1</v>
      </c>
      <c r="AY12" s="826">
        <v>0.2</v>
      </c>
    </row>
    <row r="13" spans="1:52" x14ac:dyDescent="0.35">
      <c r="A13" s="384" t="s">
        <v>589</v>
      </c>
      <c r="B13" s="383" t="s">
        <v>591</v>
      </c>
      <c r="C13" s="383"/>
      <c r="D13" s="383"/>
      <c r="E13" s="383"/>
      <c r="F13" s="383"/>
      <c r="G13" s="383"/>
      <c r="H13" s="383"/>
      <c r="I13" s="383"/>
      <c r="J13" s="383"/>
      <c r="K13" s="383"/>
      <c r="L13" s="383"/>
      <c r="M13" s="383"/>
      <c r="N13" s="383"/>
      <c r="U13" s="327"/>
      <c r="AN13" s="138"/>
      <c r="AO13" s="818"/>
      <c r="AP13" s="819"/>
      <c r="AQ13" s="819"/>
      <c r="AR13" s="819"/>
      <c r="AS13" s="819"/>
      <c r="AT13" s="819"/>
      <c r="AU13" s="819"/>
      <c r="AV13" s="830"/>
      <c r="AW13" s="818"/>
      <c r="AX13" s="819"/>
      <c r="AY13" s="830"/>
    </row>
    <row r="14" spans="1:52" x14ac:dyDescent="0.35">
      <c r="A14" s="384" t="s">
        <v>590</v>
      </c>
      <c r="B14" s="383" t="s">
        <v>591</v>
      </c>
      <c r="C14" s="383"/>
      <c r="D14" s="383"/>
      <c r="E14" s="383"/>
      <c r="F14" s="383"/>
      <c r="G14" s="383"/>
      <c r="H14" s="383"/>
      <c r="I14" s="383"/>
      <c r="J14" s="383"/>
      <c r="K14" s="383"/>
      <c r="L14" s="383"/>
      <c r="M14" s="383"/>
      <c r="N14" s="383"/>
      <c r="U14" s="327"/>
      <c r="AN14" s="138"/>
      <c r="AO14" s="818"/>
      <c r="AP14" s="819"/>
      <c r="AQ14" s="819"/>
      <c r="AR14" s="819"/>
      <c r="AS14" s="819"/>
      <c r="AT14" s="819"/>
      <c r="AU14" s="819"/>
      <c r="AV14" s="830"/>
      <c r="AW14" s="818"/>
      <c r="AX14" s="819"/>
      <c r="AY14" s="830"/>
    </row>
    <row r="15" spans="1:52" x14ac:dyDescent="0.35">
      <c r="A15" s="384" t="s">
        <v>581</v>
      </c>
      <c r="B15" s="383" t="s">
        <v>591</v>
      </c>
      <c r="C15" s="383" t="s">
        <v>160</v>
      </c>
      <c r="D15" s="383" t="s">
        <v>160</v>
      </c>
      <c r="E15" s="383" t="s">
        <v>160</v>
      </c>
      <c r="F15" s="383" t="s">
        <v>160</v>
      </c>
      <c r="G15" s="383" t="s">
        <v>160</v>
      </c>
      <c r="H15" s="383" t="s">
        <v>160</v>
      </c>
      <c r="I15" s="383" t="s">
        <v>160</v>
      </c>
      <c r="J15" s="383" t="s">
        <v>160</v>
      </c>
      <c r="K15" s="383" t="s">
        <v>160</v>
      </c>
      <c r="L15" s="383" t="s">
        <v>160</v>
      </c>
      <c r="M15" s="383"/>
      <c r="N15" s="383" t="s">
        <v>160</v>
      </c>
      <c r="U15" s="327"/>
      <c r="AO15" s="815"/>
      <c r="AP15" s="817"/>
      <c r="AQ15" s="817"/>
      <c r="AR15" s="817"/>
      <c r="AS15" s="817"/>
      <c r="AT15" s="817"/>
      <c r="AU15" s="817"/>
      <c r="AV15" s="827"/>
      <c r="AW15" s="815"/>
      <c r="AX15" s="817"/>
      <c r="AY15" s="827"/>
    </row>
    <row r="16" spans="1:52" x14ac:dyDescent="0.35">
      <c r="B16" s="138"/>
      <c r="AN16" s="138" t="s">
        <v>161</v>
      </c>
      <c r="AO16" s="814">
        <v>1.2</v>
      </c>
      <c r="AP16" s="816">
        <v>1.3</v>
      </c>
      <c r="AQ16" s="816">
        <v>1.2</v>
      </c>
      <c r="AR16" s="816">
        <v>1.1000000000000001</v>
      </c>
      <c r="AS16" s="816">
        <v>1</v>
      </c>
      <c r="AT16" s="816">
        <v>1</v>
      </c>
      <c r="AU16" s="816">
        <v>1.1000000000000001</v>
      </c>
      <c r="AV16" s="826">
        <v>0.9</v>
      </c>
      <c r="AW16" s="814">
        <v>0</v>
      </c>
      <c r="AX16" s="816">
        <v>0.1</v>
      </c>
      <c r="AY16" s="826">
        <v>0.2</v>
      </c>
    </row>
    <row r="17" spans="1:51" x14ac:dyDescent="0.35">
      <c r="AN17" s="138"/>
      <c r="AO17" s="818"/>
      <c r="AP17" s="819"/>
      <c r="AQ17" s="819"/>
      <c r="AR17" s="819"/>
      <c r="AS17" s="819"/>
      <c r="AT17" s="819"/>
      <c r="AU17" s="819"/>
      <c r="AV17" s="830"/>
      <c r="AW17" s="818"/>
      <c r="AX17" s="819"/>
      <c r="AY17" s="830"/>
    </row>
    <row r="18" spans="1:51" x14ac:dyDescent="0.35">
      <c r="AN18" s="138"/>
      <c r="AO18" s="818"/>
      <c r="AP18" s="819"/>
      <c r="AQ18" s="819"/>
      <c r="AR18" s="819"/>
      <c r="AS18" s="819"/>
      <c r="AT18" s="819"/>
      <c r="AU18" s="819"/>
      <c r="AV18" s="830"/>
      <c r="AW18" s="818"/>
      <c r="AX18" s="819"/>
      <c r="AY18" s="830"/>
    </row>
    <row r="19" spans="1:51" x14ac:dyDescent="0.35">
      <c r="AN19" s="138"/>
      <c r="AO19" s="818"/>
      <c r="AP19" s="819"/>
      <c r="AQ19" s="819"/>
      <c r="AR19" s="819"/>
      <c r="AS19" s="819"/>
      <c r="AT19" s="819"/>
      <c r="AU19" s="819"/>
      <c r="AV19" s="830"/>
      <c r="AW19" s="818"/>
      <c r="AX19" s="819"/>
      <c r="AY19" s="830"/>
    </row>
    <row r="20" spans="1:51" x14ac:dyDescent="0.35">
      <c r="AN20" s="138"/>
      <c r="AO20" s="818"/>
      <c r="AP20" s="819"/>
      <c r="AQ20" s="819"/>
      <c r="AR20" s="819"/>
      <c r="AS20" s="819"/>
      <c r="AT20" s="819"/>
      <c r="AU20" s="819"/>
      <c r="AV20" s="830"/>
      <c r="AW20" s="818"/>
      <c r="AX20" s="819"/>
      <c r="AY20" s="830"/>
    </row>
    <row r="21" spans="1:51" x14ac:dyDescent="0.35">
      <c r="A21" s="321"/>
      <c r="B21" s="321"/>
      <c r="AO21" s="815"/>
      <c r="AP21" s="817"/>
      <c r="AQ21" s="817"/>
      <c r="AR21" s="817"/>
      <c r="AS21" s="817"/>
      <c r="AT21" s="817"/>
      <c r="AU21" s="817"/>
      <c r="AV21" s="827"/>
      <c r="AW21" s="815"/>
      <c r="AX21" s="817"/>
      <c r="AY21" s="827"/>
    </row>
    <row r="22" spans="1:51" x14ac:dyDescent="0.35">
      <c r="A22" s="321"/>
      <c r="AN22" s="138" t="s">
        <v>162</v>
      </c>
      <c r="AO22" s="814">
        <v>1.2</v>
      </c>
      <c r="AP22" s="816">
        <v>1.3</v>
      </c>
      <c r="AQ22" s="816">
        <v>1.2</v>
      </c>
      <c r="AR22" s="816">
        <v>1.1000000000000001</v>
      </c>
      <c r="AS22" s="816">
        <v>1</v>
      </c>
      <c r="AT22" s="816">
        <v>1</v>
      </c>
      <c r="AU22" s="816">
        <v>0.9</v>
      </c>
      <c r="AV22" s="826">
        <v>0.7</v>
      </c>
      <c r="AW22" s="814">
        <v>0</v>
      </c>
      <c r="AX22" s="816">
        <v>0.1</v>
      </c>
      <c r="AY22" s="826">
        <v>0.2</v>
      </c>
    </row>
    <row r="23" spans="1:51" x14ac:dyDescent="0.35">
      <c r="A23" s="321"/>
      <c r="AO23" s="815"/>
      <c r="AP23" s="817"/>
      <c r="AQ23" s="817"/>
      <c r="AR23" s="817"/>
      <c r="AS23" s="817"/>
      <c r="AT23" s="817"/>
      <c r="AU23" s="817"/>
      <c r="AV23" s="827"/>
      <c r="AW23" s="815"/>
      <c r="AX23" s="817"/>
      <c r="AY23" s="827"/>
    </row>
    <row r="24" spans="1:51" x14ac:dyDescent="0.35">
      <c r="A24" s="321"/>
      <c r="AN24" s="138" t="s">
        <v>163</v>
      </c>
      <c r="AO24" s="814">
        <v>1.1000000000000001</v>
      </c>
      <c r="AP24" s="816">
        <v>1.2</v>
      </c>
      <c r="AQ24" s="816">
        <v>1.1000000000000001</v>
      </c>
      <c r="AR24" s="816">
        <v>1</v>
      </c>
      <c r="AS24" s="816">
        <v>1</v>
      </c>
      <c r="AT24" s="816">
        <v>1</v>
      </c>
      <c r="AU24" s="816">
        <v>1.1000000000000001</v>
      </c>
      <c r="AV24" s="826">
        <v>0.9</v>
      </c>
      <c r="AW24" s="814">
        <v>0</v>
      </c>
      <c r="AX24" s="816">
        <v>0.1</v>
      </c>
      <c r="AY24" s="826">
        <v>0.2</v>
      </c>
    </row>
    <row r="25" spans="1:51" x14ac:dyDescent="0.35">
      <c r="A25" s="321"/>
      <c r="AO25" s="815"/>
      <c r="AP25" s="817"/>
      <c r="AQ25" s="817"/>
      <c r="AR25" s="817"/>
      <c r="AS25" s="817"/>
      <c r="AT25" s="817"/>
      <c r="AU25" s="817"/>
      <c r="AV25" s="827"/>
      <c r="AW25" s="815"/>
      <c r="AX25" s="817"/>
      <c r="AY25" s="827"/>
    </row>
    <row r="26" spans="1:51" ht="20.149999999999999" customHeight="1" x14ac:dyDescent="0.35">
      <c r="A26" s="321"/>
      <c r="AN26" s="138" t="s">
        <v>164</v>
      </c>
      <c r="AO26" s="814">
        <v>1.2</v>
      </c>
      <c r="AP26" s="816">
        <v>1.4</v>
      </c>
      <c r="AQ26" s="816">
        <v>1.2</v>
      </c>
      <c r="AR26" s="816">
        <v>1.1000000000000001</v>
      </c>
      <c r="AS26" s="816">
        <v>1</v>
      </c>
      <c r="AT26" s="816">
        <v>1</v>
      </c>
      <c r="AU26" s="816">
        <v>0.9</v>
      </c>
      <c r="AV26" s="826">
        <v>0.7</v>
      </c>
      <c r="AW26" s="814">
        <v>0</v>
      </c>
      <c r="AX26" s="816">
        <v>0.1</v>
      </c>
      <c r="AY26" s="826">
        <v>0.2</v>
      </c>
    </row>
    <row r="27" spans="1:51" x14ac:dyDescent="0.35">
      <c r="A27" s="321"/>
      <c r="AO27" s="815"/>
      <c r="AP27" s="817"/>
      <c r="AQ27" s="817"/>
      <c r="AR27" s="817"/>
      <c r="AS27" s="817"/>
      <c r="AT27" s="817"/>
      <c r="AU27" s="817"/>
      <c r="AV27" s="827"/>
      <c r="AW27" s="815"/>
      <c r="AX27" s="817"/>
      <c r="AY27" s="827"/>
    </row>
    <row r="28" spans="1:51" x14ac:dyDescent="0.35">
      <c r="A28" s="321"/>
      <c r="AN28" s="138" t="s">
        <v>165</v>
      </c>
      <c r="AO28" s="814">
        <v>1.2</v>
      </c>
      <c r="AP28" s="816">
        <v>1.3</v>
      </c>
      <c r="AQ28" s="816">
        <v>1.2</v>
      </c>
      <c r="AR28" s="816">
        <v>1.1000000000000001</v>
      </c>
      <c r="AS28" s="816">
        <v>1</v>
      </c>
      <c r="AT28" s="816">
        <v>1</v>
      </c>
      <c r="AU28" s="816">
        <v>1.1000000000000001</v>
      </c>
      <c r="AV28" s="826">
        <v>0.9</v>
      </c>
      <c r="AW28" s="814">
        <v>0</v>
      </c>
      <c r="AX28" s="816">
        <v>0.1</v>
      </c>
      <c r="AY28" s="826">
        <v>0.2</v>
      </c>
    </row>
    <row r="29" spans="1:51" x14ac:dyDescent="0.35">
      <c r="A29" s="321"/>
      <c r="AO29" s="815"/>
      <c r="AP29" s="817"/>
      <c r="AQ29" s="817"/>
      <c r="AR29" s="817"/>
      <c r="AS29" s="817"/>
      <c r="AT29" s="817"/>
      <c r="AU29" s="817"/>
      <c r="AV29" s="827"/>
      <c r="AW29" s="815"/>
      <c r="AX29" s="817"/>
      <c r="AY29" s="827"/>
    </row>
    <row r="30" spans="1:51" x14ac:dyDescent="0.35">
      <c r="A30" s="321"/>
      <c r="AN30" t="s">
        <v>166</v>
      </c>
      <c r="AO30" s="814">
        <v>1</v>
      </c>
      <c r="AP30" s="816">
        <v>1.1000000000000001</v>
      </c>
      <c r="AQ30" s="816">
        <v>1</v>
      </c>
      <c r="AR30" s="816">
        <v>1</v>
      </c>
      <c r="AS30" s="816">
        <v>1</v>
      </c>
      <c r="AT30" s="816">
        <v>0.9</v>
      </c>
      <c r="AU30" s="816">
        <v>0.9</v>
      </c>
      <c r="AV30" s="826">
        <v>0.9</v>
      </c>
      <c r="AW30" s="814">
        <v>0</v>
      </c>
      <c r="AX30" s="816">
        <v>0.1</v>
      </c>
      <c r="AY30" s="826">
        <v>0.2</v>
      </c>
    </row>
    <row r="31" spans="1:51" x14ac:dyDescent="0.35">
      <c r="A31" s="321"/>
      <c r="B31" s="321"/>
      <c r="AO31" s="815"/>
      <c r="AP31" s="817"/>
      <c r="AQ31" s="817"/>
      <c r="AR31" s="817"/>
      <c r="AS31" s="817"/>
      <c r="AT31" s="817"/>
      <c r="AU31" s="817"/>
      <c r="AV31" s="827"/>
      <c r="AW31" s="815"/>
      <c r="AX31" s="817"/>
      <c r="AY31" s="827"/>
    </row>
    <row r="32" spans="1:51" x14ac:dyDescent="0.35">
      <c r="A32" s="321"/>
      <c r="B32" s="321"/>
      <c r="AN32" t="s">
        <v>167</v>
      </c>
      <c r="AO32" s="814">
        <v>0.9</v>
      </c>
      <c r="AP32" s="816">
        <v>1</v>
      </c>
      <c r="AQ32" s="816">
        <v>1</v>
      </c>
      <c r="AR32" s="816">
        <v>1</v>
      </c>
      <c r="AS32" s="816">
        <v>1</v>
      </c>
      <c r="AT32" s="816">
        <v>1</v>
      </c>
      <c r="AU32" s="816">
        <v>1.1000000000000001</v>
      </c>
      <c r="AV32" s="826">
        <v>1.1000000000000001</v>
      </c>
      <c r="AW32" s="814">
        <v>0</v>
      </c>
      <c r="AX32" s="816">
        <v>0</v>
      </c>
      <c r="AY32" s="826">
        <v>0</v>
      </c>
    </row>
    <row r="33" spans="1:51" x14ac:dyDescent="0.35">
      <c r="A33" s="321"/>
      <c r="B33" s="321"/>
      <c r="AO33" s="815"/>
      <c r="AP33" s="817"/>
      <c r="AQ33" s="817"/>
      <c r="AR33" s="817"/>
      <c r="AS33" s="817"/>
      <c r="AT33" s="817"/>
      <c r="AU33" s="817"/>
      <c r="AV33" s="827"/>
      <c r="AW33" s="815"/>
      <c r="AX33" s="817"/>
      <c r="AY33" s="827"/>
    </row>
    <row r="34" spans="1:51" x14ac:dyDescent="0.35">
      <c r="A34" s="321"/>
      <c r="B34" s="321"/>
      <c r="AN34" t="s">
        <v>168</v>
      </c>
      <c r="AO34" s="814">
        <v>1.2</v>
      </c>
      <c r="AP34" s="816">
        <v>1.5</v>
      </c>
      <c r="AQ34" s="816">
        <v>1.2</v>
      </c>
      <c r="AR34" s="816">
        <v>1.1000000000000001</v>
      </c>
      <c r="AS34" s="816">
        <v>1</v>
      </c>
      <c r="AT34" s="816">
        <v>0.9</v>
      </c>
      <c r="AU34" s="816">
        <v>0.8</v>
      </c>
      <c r="AV34" s="826">
        <v>0.7</v>
      </c>
      <c r="AW34" s="814">
        <v>0</v>
      </c>
      <c r="AX34" s="816">
        <v>0.4</v>
      </c>
      <c r="AY34" s="826">
        <v>0.8</v>
      </c>
    </row>
    <row r="35" spans="1:51" x14ac:dyDescent="0.35">
      <c r="A35" s="321"/>
      <c r="B35" s="321"/>
      <c r="AO35" s="815"/>
      <c r="AP35" s="817"/>
      <c r="AQ35" s="817"/>
      <c r="AR35" s="817"/>
      <c r="AS35" s="817"/>
      <c r="AT35" s="817"/>
      <c r="AU35" s="817"/>
      <c r="AV35" s="827"/>
      <c r="AW35" s="815"/>
      <c r="AX35" s="817"/>
      <c r="AY35" s="827"/>
    </row>
    <row r="36" spans="1:51" x14ac:dyDescent="0.35">
      <c r="A36" s="321"/>
      <c r="B36" s="321"/>
      <c r="AN36" t="s">
        <v>169</v>
      </c>
      <c r="AO36" s="814">
        <v>1.1000000000000001</v>
      </c>
      <c r="AP36" s="816">
        <v>1.4</v>
      </c>
      <c r="AQ36" s="816">
        <v>1.2</v>
      </c>
      <c r="AR36" s="816">
        <v>1</v>
      </c>
      <c r="AS36" s="816">
        <v>1</v>
      </c>
      <c r="AT36" s="816">
        <v>1</v>
      </c>
      <c r="AU36" s="816">
        <v>1.2</v>
      </c>
      <c r="AV36" s="826">
        <v>1.1000000000000001</v>
      </c>
      <c r="AW36" s="814">
        <v>0</v>
      </c>
      <c r="AX36" s="816">
        <v>0.2</v>
      </c>
      <c r="AY36" s="826">
        <v>0.5</v>
      </c>
    </row>
    <row r="37" spans="1:51" x14ac:dyDescent="0.35">
      <c r="A37" s="321"/>
      <c r="B37" s="321"/>
      <c r="AO37" s="815"/>
      <c r="AP37" s="817"/>
      <c r="AQ37" s="817"/>
      <c r="AR37" s="817"/>
      <c r="AS37" s="817"/>
      <c r="AT37" s="817"/>
      <c r="AU37" s="817"/>
      <c r="AV37" s="827"/>
      <c r="AW37" s="815"/>
      <c r="AX37" s="817"/>
      <c r="AY37" s="827"/>
    </row>
    <row r="38" spans="1:51" x14ac:dyDescent="0.35">
      <c r="A38" s="321"/>
      <c r="B38" s="321"/>
      <c r="AN38" t="s">
        <v>170</v>
      </c>
      <c r="AO38" s="814">
        <v>1.1000000000000001</v>
      </c>
      <c r="AP38" s="816">
        <v>1.3</v>
      </c>
      <c r="AQ38" s="816">
        <v>1.2</v>
      </c>
      <c r="AR38" s="816">
        <v>1.1000000000000001</v>
      </c>
      <c r="AS38" s="816">
        <v>1</v>
      </c>
      <c r="AT38" s="816">
        <v>1</v>
      </c>
      <c r="AU38" s="816">
        <v>0.9</v>
      </c>
      <c r="AV38" s="826">
        <v>0.8</v>
      </c>
      <c r="AW38" s="814">
        <v>0</v>
      </c>
      <c r="AX38" s="816">
        <v>0.3</v>
      </c>
      <c r="AY38" s="826">
        <v>0.5</v>
      </c>
    </row>
    <row r="39" spans="1:51" x14ac:dyDescent="0.35">
      <c r="A39" s="321"/>
      <c r="B39" s="321"/>
      <c r="AO39" s="815"/>
      <c r="AP39" s="817"/>
      <c r="AQ39" s="817"/>
      <c r="AR39" s="817"/>
      <c r="AS39" s="817"/>
      <c r="AT39" s="817"/>
      <c r="AU39" s="817"/>
      <c r="AV39" s="827"/>
      <c r="AW39" s="815"/>
      <c r="AX39" s="817"/>
      <c r="AY39" s="827"/>
    </row>
    <row r="40" spans="1:51" x14ac:dyDescent="0.35">
      <c r="A40" s="321"/>
      <c r="B40" s="321"/>
      <c r="AN40" t="s">
        <v>171</v>
      </c>
      <c r="AO40" s="814">
        <v>1</v>
      </c>
      <c r="AP40" s="816">
        <v>1.2</v>
      </c>
      <c r="AQ40" s="816">
        <v>1.2</v>
      </c>
      <c r="AR40" s="816">
        <v>1</v>
      </c>
      <c r="AS40" s="816">
        <v>1</v>
      </c>
      <c r="AT40" s="816">
        <v>1</v>
      </c>
      <c r="AU40" s="816">
        <v>1.1000000000000001</v>
      </c>
      <c r="AV40" s="826">
        <v>1</v>
      </c>
      <c r="AW40" s="814">
        <v>0</v>
      </c>
      <c r="AX40" s="816">
        <v>0.1</v>
      </c>
      <c r="AY40" s="826">
        <v>0.3</v>
      </c>
    </row>
    <row r="41" spans="1:51" x14ac:dyDescent="0.35">
      <c r="A41" s="321"/>
      <c r="B41" s="321"/>
      <c r="AO41" s="815"/>
      <c r="AP41" s="817"/>
      <c r="AQ41" s="817"/>
      <c r="AR41" s="817"/>
      <c r="AS41" s="817"/>
      <c r="AT41" s="817"/>
      <c r="AU41" s="817"/>
      <c r="AV41" s="827"/>
      <c r="AW41" s="815"/>
      <c r="AX41" s="817"/>
      <c r="AY41" s="827"/>
    </row>
    <row r="42" spans="1:51" x14ac:dyDescent="0.35">
      <c r="A42" s="321"/>
      <c r="B42" s="321"/>
      <c r="AN42" t="s">
        <v>172</v>
      </c>
      <c r="AO42" s="814">
        <v>1.1000000000000001</v>
      </c>
      <c r="AP42" s="816">
        <v>1.2</v>
      </c>
      <c r="AQ42" s="816">
        <v>1.1000000000000001</v>
      </c>
      <c r="AR42" s="816">
        <v>1.1000000000000001</v>
      </c>
      <c r="AS42" s="816">
        <v>1</v>
      </c>
      <c r="AT42" s="816">
        <v>1</v>
      </c>
      <c r="AU42" s="816">
        <v>1</v>
      </c>
      <c r="AV42" s="826">
        <v>0.9</v>
      </c>
      <c r="AW42" s="814">
        <v>0</v>
      </c>
      <c r="AX42" s="816">
        <v>0.1</v>
      </c>
      <c r="AY42" s="826">
        <v>0.3</v>
      </c>
    </row>
    <row r="43" spans="1:51" x14ac:dyDescent="0.35">
      <c r="A43" s="321"/>
      <c r="B43" s="321"/>
      <c r="AO43" s="815"/>
      <c r="AP43" s="817"/>
      <c r="AQ43" s="817"/>
      <c r="AR43" s="817"/>
      <c r="AS43" s="817"/>
      <c r="AT43" s="817"/>
      <c r="AU43" s="817"/>
      <c r="AV43" s="827"/>
      <c r="AW43" s="815"/>
      <c r="AX43" s="817"/>
      <c r="AY43" s="827"/>
    </row>
    <row r="44" spans="1:51" x14ac:dyDescent="0.35">
      <c r="A44" s="321"/>
      <c r="B44" s="321"/>
      <c r="AN44" t="s">
        <v>173</v>
      </c>
      <c r="AO44" s="814">
        <v>1</v>
      </c>
      <c r="AP44" s="816">
        <v>1.1000000000000001</v>
      </c>
      <c r="AQ44" s="816">
        <v>1.1000000000000001</v>
      </c>
      <c r="AR44" s="816">
        <v>1</v>
      </c>
      <c r="AS44" s="816">
        <v>1</v>
      </c>
      <c r="AT44" s="816">
        <v>1</v>
      </c>
      <c r="AU44" s="816">
        <v>1.1000000000000001</v>
      </c>
      <c r="AV44" s="826">
        <v>1</v>
      </c>
      <c r="AW44" s="814">
        <v>0</v>
      </c>
      <c r="AX44" s="816">
        <v>0.1</v>
      </c>
      <c r="AY44" s="826">
        <v>0.2</v>
      </c>
    </row>
    <row r="45" spans="1:51" x14ac:dyDescent="0.35">
      <c r="A45" s="321"/>
      <c r="B45" s="321"/>
      <c r="AO45" s="815"/>
      <c r="AP45" s="817"/>
      <c r="AQ45" s="817"/>
      <c r="AR45" s="817"/>
      <c r="AS45" s="817"/>
      <c r="AT45" s="817"/>
      <c r="AU45" s="817"/>
      <c r="AV45" s="827"/>
      <c r="AW45" s="815"/>
      <c r="AX45" s="817"/>
      <c r="AY45" s="827"/>
    </row>
    <row r="46" spans="1:51" x14ac:dyDescent="0.35">
      <c r="A46" s="321"/>
      <c r="B46" s="321"/>
    </row>
    <row r="47" spans="1:51" x14ac:dyDescent="0.35">
      <c r="A47" s="321"/>
      <c r="B47" s="321"/>
    </row>
    <row r="48" spans="1:51" x14ac:dyDescent="0.35">
      <c r="A48" s="321"/>
      <c r="B48" s="321"/>
      <c r="AO48" s="328">
        <f t="shared" ref="AO48:AY48" si="0">AVERAGE(AO8:AO45)</f>
        <v>1.0874999999999999</v>
      </c>
      <c r="AP48" s="328">
        <f t="shared" si="0"/>
        <v>1.25</v>
      </c>
      <c r="AQ48" s="328">
        <f t="shared" si="0"/>
        <v>1.14375</v>
      </c>
      <c r="AR48" s="328">
        <f t="shared" si="0"/>
        <v>1.0499999999999998</v>
      </c>
      <c r="AS48" s="328">
        <f t="shared" si="0"/>
        <v>1</v>
      </c>
      <c r="AT48" s="328">
        <f t="shared" si="0"/>
        <v>0.98750000000000004</v>
      </c>
      <c r="AU48" s="328">
        <f t="shared" si="0"/>
        <v>1.0125</v>
      </c>
      <c r="AV48" s="328">
        <f t="shared" si="0"/>
        <v>0.9</v>
      </c>
      <c r="AW48" s="328">
        <f t="shared" si="0"/>
        <v>0</v>
      </c>
      <c r="AX48" s="328">
        <f t="shared" si="0"/>
        <v>0.13750000000000001</v>
      </c>
      <c r="AY48" s="328">
        <f t="shared" si="0"/>
        <v>0.28749999999999998</v>
      </c>
    </row>
    <row r="49" spans="1:2" x14ac:dyDescent="0.35">
      <c r="A49" s="321"/>
      <c r="B49" s="321"/>
    </row>
    <row r="50" spans="1:2" x14ac:dyDescent="0.35">
      <c r="A50" s="321"/>
      <c r="B50" s="321"/>
    </row>
    <row r="51" spans="1:2" x14ac:dyDescent="0.35">
      <c r="A51" s="321"/>
      <c r="B51" s="321"/>
    </row>
    <row r="52" spans="1:2" x14ac:dyDescent="0.35">
      <c r="A52" s="321"/>
      <c r="B52" s="321"/>
    </row>
    <row r="53" spans="1:2" x14ac:dyDescent="0.35">
      <c r="A53" s="321"/>
      <c r="B53" s="321"/>
    </row>
    <row r="54" spans="1:2" x14ac:dyDescent="0.35">
      <c r="A54" s="321"/>
      <c r="B54" s="321"/>
    </row>
    <row r="55" spans="1:2" x14ac:dyDescent="0.35">
      <c r="A55" s="321"/>
      <c r="B55" s="321"/>
    </row>
    <row r="56" spans="1:2" x14ac:dyDescent="0.35">
      <c r="A56" s="321"/>
      <c r="B56" s="321"/>
    </row>
    <row r="57" spans="1:2" x14ac:dyDescent="0.35">
      <c r="A57" s="321"/>
      <c r="B57" s="321"/>
    </row>
    <row r="58" spans="1:2" x14ac:dyDescent="0.35">
      <c r="A58" s="321"/>
      <c r="B58" s="321"/>
    </row>
    <row r="59" spans="1:2" x14ac:dyDescent="0.35">
      <c r="A59" s="321"/>
      <c r="B59" s="321"/>
    </row>
    <row r="60" spans="1:2" x14ac:dyDescent="0.35">
      <c r="A60" s="321"/>
      <c r="B60" s="321"/>
    </row>
    <row r="61" spans="1:2" x14ac:dyDescent="0.35">
      <c r="A61" s="321"/>
      <c r="B61" s="321"/>
    </row>
    <row r="62" spans="1:2" x14ac:dyDescent="0.35">
      <c r="A62" s="321"/>
      <c r="B62" s="321"/>
    </row>
    <row r="63" spans="1:2" x14ac:dyDescent="0.35">
      <c r="A63" s="321"/>
      <c r="B63" s="321"/>
    </row>
    <row r="64" spans="1:2" x14ac:dyDescent="0.35">
      <c r="A64" s="321"/>
      <c r="B64" s="321"/>
    </row>
    <row r="65" spans="1:24" x14ac:dyDescent="0.35">
      <c r="A65" s="321"/>
      <c r="B65" s="321"/>
    </row>
    <row r="66" spans="1:24" x14ac:dyDescent="0.35">
      <c r="A66" s="321"/>
      <c r="B66" s="321"/>
    </row>
    <row r="67" spans="1:24" x14ac:dyDescent="0.35">
      <c r="A67" s="321"/>
      <c r="B67" s="321"/>
    </row>
    <row r="68" spans="1:24" x14ac:dyDescent="0.35">
      <c r="A68" s="321"/>
      <c r="B68" s="321"/>
    </row>
    <row r="69" spans="1:24" x14ac:dyDescent="0.35">
      <c r="A69" s="321"/>
      <c r="B69" s="321"/>
    </row>
    <row r="70" spans="1:24" x14ac:dyDescent="0.35">
      <c r="A70" s="321"/>
      <c r="B70" s="321"/>
    </row>
    <row r="71" spans="1:24" x14ac:dyDescent="0.35">
      <c r="A71" s="321"/>
      <c r="B71" s="321"/>
    </row>
    <row r="72" spans="1:24" x14ac:dyDescent="0.35">
      <c r="A72" s="321"/>
      <c r="B72" s="321"/>
    </row>
    <row r="73" spans="1:24" x14ac:dyDescent="0.35">
      <c r="A73" s="321"/>
      <c r="B73" s="321"/>
    </row>
    <row r="74" spans="1:24" x14ac:dyDescent="0.35">
      <c r="A74" s="321"/>
      <c r="B74" s="321"/>
    </row>
    <row r="75" spans="1:24" x14ac:dyDescent="0.35">
      <c r="A75" s="321"/>
      <c r="B75" s="321"/>
    </row>
    <row r="76" spans="1:24" x14ac:dyDescent="0.35">
      <c r="A76" s="321"/>
      <c r="B76" s="321"/>
    </row>
    <row r="77" spans="1:24" x14ac:dyDescent="0.35">
      <c r="A77" s="321"/>
      <c r="B77" s="321"/>
    </row>
    <row r="78" spans="1:24" x14ac:dyDescent="0.35">
      <c r="A78" s="321"/>
      <c r="B78" s="321"/>
      <c r="S78" s="299"/>
      <c r="T78" s="299"/>
      <c r="U78" s="299"/>
      <c r="V78" s="299"/>
      <c r="W78" s="299"/>
      <c r="X78" s="299"/>
    </row>
    <row r="79" spans="1:24" x14ac:dyDescent="0.35">
      <c r="A79" s="321"/>
      <c r="B79" s="321"/>
    </row>
    <row r="80" spans="1:24" x14ac:dyDescent="0.35">
      <c r="A80" s="321"/>
      <c r="B80" s="321"/>
    </row>
    <row r="81" spans="1:2" x14ac:dyDescent="0.35">
      <c r="A81" s="321"/>
      <c r="B81" s="321"/>
    </row>
    <row r="82" spans="1:2" x14ac:dyDescent="0.35">
      <c r="A82" s="321"/>
      <c r="B82" s="321"/>
    </row>
    <row r="83" spans="1:2" x14ac:dyDescent="0.35">
      <c r="A83" s="321"/>
      <c r="B83" s="321"/>
    </row>
    <row r="84" spans="1:2" x14ac:dyDescent="0.35">
      <c r="A84" s="321"/>
      <c r="B84" s="321"/>
    </row>
    <row r="85" spans="1:2" x14ac:dyDescent="0.35">
      <c r="A85" s="321"/>
      <c r="B85" s="321"/>
    </row>
    <row r="86" spans="1:2" x14ac:dyDescent="0.35">
      <c r="A86" s="321"/>
      <c r="B86" s="321"/>
    </row>
    <row r="87" spans="1:2" x14ac:dyDescent="0.35">
      <c r="A87" s="321"/>
      <c r="B87" s="321"/>
    </row>
    <row r="88" spans="1:2" x14ac:dyDescent="0.35">
      <c r="A88" s="321"/>
      <c r="B88" s="321"/>
    </row>
    <row r="89" spans="1:2" x14ac:dyDescent="0.35">
      <c r="A89" s="321"/>
      <c r="B89" s="321"/>
    </row>
    <row r="90" spans="1:2" x14ac:dyDescent="0.35">
      <c r="A90" s="321"/>
      <c r="B90" s="321"/>
    </row>
    <row r="91" spans="1:2" x14ac:dyDescent="0.35">
      <c r="A91" s="321"/>
      <c r="B91" s="321"/>
    </row>
    <row r="92" spans="1:2" x14ac:dyDescent="0.35">
      <c r="A92" s="321"/>
      <c r="B92" s="321"/>
    </row>
    <row r="93" spans="1:2" x14ac:dyDescent="0.35">
      <c r="A93" s="321"/>
      <c r="B93" s="321"/>
    </row>
    <row r="94" spans="1:2" x14ac:dyDescent="0.35">
      <c r="A94" s="321"/>
      <c r="B94" s="321"/>
    </row>
    <row r="95" spans="1:2" x14ac:dyDescent="0.35">
      <c r="A95" s="321"/>
      <c r="B95" s="321"/>
    </row>
    <row r="96" spans="1:2" x14ac:dyDescent="0.35">
      <c r="A96" s="321"/>
      <c r="B96" s="321"/>
    </row>
    <row r="97" spans="1:2" x14ac:dyDescent="0.35">
      <c r="A97" s="321"/>
      <c r="B97" s="321"/>
    </row>
    <row r="98" spans="1:2" x14ac:dyDescent="0.35">
      <c r="A98" s="321"/>
      <c r="B98" s="321"/>
    </row>
    <row r="99" spans="1:2" x14ac:dyDescent="0.35">
      <c r="A99" s="321"/>
      <c r="B99" s="321"/>
    </row>
    <row r="100" spans="1:2" x14ac:dyDescent="0.35">
      <c r="A100" s="321"/>
      <c r="B100" s="321"/>
    </row>
    <row r="101" spans="1:2" x14ac:dyDescent="0.35">
      <c r="A101" s="321"/>
      <c r="B101" s="321"/>
    </row>
    <row r="102" spans="1:2" x14ac:dyDescent="0.35">
      <c r="A102" s="321"/>
      <c r="B102" s="321"/>
    </row>
    <row r="103" spans="1:2" x14ac:dyDescent="0.35">
      <c r="A103" s="321"/>
      <c r="B103" s="321"/>
    </row>
    <row r="104" spans="1:2" x14ac:dyDescent="0.35">
      <c r="A104" s="321"/>
      <c r="B104" s="321"/>
    </row>
    <row r="105" spans="1:2" x14ac:dyDescent="0.35">
      <c r="A105" s="321"/>
      <c r="B105" s="321"/>
    </row>
    <row r="106" spans="1:2" x14ac:dyDescent="0.35">
      <c r="A106" s="321"/>
      <c r="B106" s="321"/>
    </row>
    <row r="107" spans="1:2" x14ac:dyDescent="0.35">
      <c r="A107" s="321"/>
      <c r="B107" s="321"/>
    </row>
    <row r="108" spans="1:2" x14ac:dyDescent="0.35">
      <c r="A108" s="321"/>
      <c r="B108" s="321"/>
    </row>
    <row r="109" spans="1:2" x14ac:dyDescent="0.35">
      <c r="A109" s="321"/>
      <c r="B109" s="321"/>
    </row>
    <row r="110" spans="1:2" x14ac:dyDescent="0.35">
      <c r="A110" s="321"/>
      <c r="B110" s="321"/>
    </row>
    <row r="111" spans="1:2" x14ac:dyDescent="0.35">
      <c r="A111" s="321"/>
      <c r="B111" s="321"/>
    </row>
    <row r="112" spans="1:2" x14ac:dyDescent="0.35">
      <c r="A112" s="321"/>
      <c r="B112" s="321"/>
    </row>
    <row r="113" spans="1:2" x14ac:dyDescent="0.35">
      <c r="A113" s="321"/>
      <c r="B113" s="321"/>
    </row>
    <row r="114" spans="1:2" x14ac:dyDescent="0.35">
      <c r="A114" s="321"/>
      <c r="B114" s="321"/>
    </row>
    <row r="115" spans="1:2" x14ac:dyDescent="0.35">
      <c r="A115" s="321"/>
      <c r="B115" s="321"/>
    </row>
    <row r="116" spans="1:2" x14ac:dyDescent="0.35">
      <c r="A116" s="321"/>
      <c r="B116" s="321"/>
    </row>
    <row r="117" spans="1:2" x14ac:dyDescent="0.35">
      <c r="A117" s="321"/>
      <c r="B117" s="321"/>
    </row>
    <row r="118" spans="1:2" x14ac:dyDescent="0.35">
      <c r="A118" s="321"/>
      <c r="B118" s="321"/>
    </row>
    <row r="119" spans="1:2" x14ac:dyDescent="0.35">
      <c r="A119" s="321"/>
      <c r="B119" s="321"/>
    </row>
    <row r="120" spans="1:2" x14ac:dyDescent="0.35">
      <c r="A120" s="321"/>
      <c r="B120" s="321"/>
    </row>
    <row r="121" spans="1:2" x14ac:dyDescent="0.35">
      <c r="A121" s="321"/>
      <c r="B121" s="321"/>
    </row>
    <row r="122" spans="1:2" x14ac:dyDescent="0.35">
      <c r="A122" s="321"/>
      <c r="B122" s="321"/>
    </row>
    <row r="123" spans="1:2" x14ac:dyDescent="0.35">
      <c r="A123" s="321"/>
      <c r="B123" s="321"/>
    </row>
    <row r="124" spans="1:2" x14ac:dyDescent="0.35">
      <c r="A124" s="321"/>
      <c r="B124" s="321"/>
    </row>
    <row r="125" spans="1:2" x14ac:dyDescent="0.35">
      <c r="A125" s="321"/>
      <c r="B125" s="321"/>
    </row>
    <row r="126" spans="1:2" x14ac:dyDescent="0.35">
      <c r="A126" s="321"/>
      <c r="B126" s="321"/>
    </row>
    <row r="127" spans="1:2" x14ac:dyDescent="0.35">
      <c r="A127" s="321"/>
      <c r="B127" s="321"/>
    </row>
    <row r="128" spans="1:2" x14ac:dyDescent="0.35">
      <c r="A128" s="321"/>
      <c r="B128" s="321"/>
    </row>
    <row r="129" spans="1:2" x14ac:dyDescent="0.35">
      <c r="A129" s="321"/>
      <c r="B129" s="321"/>
    </row>
    <row r="130" spans="1:2" x14ac:dyDescent="0.35">
      <c r="A130" s="321"/>
      <c r="B130" s="321"/>
    </row>
    <row r="131" spans="1:2" x14ac:dyDescent="0.35">
      <c r="A131" s="321"/>
      <c r="B131" s="321"/>
    </row>
    <row r="132" spans="1:2" x14ac:dyDescent="0.35">
      <c r="A132" s="321"/>
      <c r="B132" s="321"/>
    </row>
    <row r="133" spans="1:2" x14ac:dyDescent="0.35">
      <c r="A133" s="321"/>
      <c r="B133" s="321"/>
    </row>
    <row r="134" spans="1:2" x14ac:dyDescent="0.35">
      <c r="A134" s="321"/>
      <c r="B134" s="321"/>
    </row>
    <row r="135" spans="1:2" x14ac:dyDescent="0.35">
      <c r="A135" s="321"/>
      <c r="B135" s="321"/>
    </row>
    <row r="136" spans="1:2" x14ac:dyDescent="0.35">
      <c r="A136" s="321"/>
      <c r="B136" s="321"/>
    </row>
    <row r="137" spans="1:2" x14ac:dyDescent="0.35">
      <c r="A137" s="321"/>
      <c r="B137" s="321"/>
    </row>
    <row r="138" spans="1:2" x14ac:dyDescent="0.35">
      <c r="A138" s="321"/>
      <c r="B138" s="321"/>
    </row>
    <row r="139" spans="1:2" x14ac:dyDescent="0.35">
      <c r="A139" s="321"/>
      <c r="B139" s="321"/>
    </row>
    <row r="140" spans="1:2" x14ac:dyDescent="0.35">
      <c r="A140" s="321"/>
      <c r="B140" s="321"/>
    </row>
    <row r="141" spans="1:2" x14ac:dyDescent="0.35">
      <c r="A141" s="321"/>
      <c r="B141" s="321"/>
    </row>
    <row r="142" spans="1:2" x14ac:dyDescent="0.35">
      <c r="A142" s="321"/>
      <c r="B142" s="321"/>
    </row>
    <row r="143" spans="1:2" x14ac:dyDescent="0.35">
      <c r="A143" s="321"/>
      <c r="B143" s="321"/>
    </row>
    <row r="144" spans="1:2" x14ac:dyDescent="0.35">
      <c r="A144" s="321"/>
      <c r="B144" s="321"/>
    </row>
    <row r="145" spans="1:3" x14ac:dyDescent="0.35">
      <c r="A145" s="321"/>
      <c r="B145" s="321"/>
    </row>
    <row r="146" spans="1:3" x14ac:dyDescent="0.35">
      <c r="A146" s="321"/>
      <c r="B146" s="321"/>
    </row>
    <row r="147" spans="1:3" x14ac:dyDescent="0.35">
      <c r="A147" s="321"/>
      <c r="B147" s="321"/>
    </row>
    <row r="148" spans="1:3" x14ac:dyDescent="0.35">
      <c r="A148" s="321"/>
      <c r="B148" s="321"/>
    </row>
    <row r="149" spans="1:3" x14ac:dyDescent="0.35">
      <c r="A149" s="321"/>
      <c r="B149" s="321"/>
    </row>
    <row r="150" spans="1:3" x14ac:dyDescent="0.35">
      <c r="A150" s="321"/>
      <c r="B150" s="321"/>
    </row>
    <row r="151" spans="1:3" x14ac:dyDescent="0.35">
      <c r="A151" s="321"/>
      <c r="B151" s="321"/>
    </row>
    <row r="152" spans="1:3" x14ac:dyDescent="0.35">
      <c r="A152" s="321"/>
      <c r="B152" s="321"/>
    </row>
    <row r="153" spans="1:3" x14ac:dyDescent="0.35">
      <c r="A153" s="321"/>
      <c r="B153" s="321"/>
    </row>
    <row r="154" spans="1:3" x14ac:dyDescent="0.35">
      <c r="A154" s="321"/>
      <c r="B154" s="321"/>
      <c r="C154" s="321"/>
    </row>
    <row r="155" spans="1:3" x14ac:dyDescent="0.35">
      <c r="A155" s="321"/>
      <c r="B155" s="321"/>
      <c r="C155" s="321"/>
    </row>
    <row r="156" spans="1:3" x14ac:dyDescent="0.35">
      <c r="A156" s="321"/>
      <c r="B156" s="321"/>
      <c r="C156" s="321"/>
    </row>
    <row r="157" spans="1:3" x14ac:dyDescent="0.35">
      <c r="A157" s="321"/>
      <c r="B157" s="321"/>
      <c r="C157" s="321"/>
    </row>
    <row r="158" spans="1:3" x14ac:dyDescent="0.35">
      <c r="A158" s="321"/>
      <c r="B158" s="321"/>
      <c r="C158" s="321"/>
    </row>
    <row r="159" spans="1:3" x14ac:dyDescent="0.35">
      <c r="A159" s="321"/>
      <c r="B159" s="321"/>
      <c r="C159" s="321"/>
    </row>
    <row r="160" spans="1:3" x14ac:dyDescent="0.35">
      <c r="A160" s="321"/>
      <c r="B160" s="321"/>
      <c r="C160" s="321"/>
    </row>
    <row r="161" spans="1:3" x14ac:dyDescent="0.35">
      <c r="A161" s="321"/>
      <c r="B161" s="321"/>
      <c r="C161" s="321"/>
    </row>
    <row r="162" spans="1:3" x14ac:dyDescent="0.35">
      <c r="A162" s="321"/>
      <c r="B162" s="321"/>
      <c r="C162" s="321"/>
    </row>
    <row r="163" spans="1:3" x14ac:dyDescent="0.35">
      <c r="A163" s="321"/>
      <c r="B163" s="321"/>
      <c r="C163" s="321"/>
    </row>
    <row r="164" spans="1:3" x14ac:dyDescent="0.35">
      <c r="A164" s="321"/>
      <c r="B164" s="321"/>
      <c r="C164" s="321"/>
    </row>
    <row r="165" spans="1:3" x14ac:dyDescent="0.35">
      <c r="A165" s="321"/>
      <c r="B165" s="321"/>
      <c r="C165" s="321"/>
    </row>
    <row r="166" spans="1:3" x14ac:dyDescent="0.35">
      <c r="A166" s="321"/>
      <c r="B166" s="321"/>
      <c r="C166" s="321"/>
    </row>
    <row r="167" spans="1:3" x14ac:dyDescent="0.35">
      <c r="A167" s="321"/>
      <c r="B167" s="321"/>
      <c r="C167" s="321"/>
    </row>
    <row r="168" spans="1:3" x14ac:dyDescent="0.35">
      <c r="A168" s="321"/>
      <c r="B168" s="321"/>
      <c r="C168" s="321"/>
    </row>
    <row r="169" spans="1:3" x14ac:dyDescent="0.35">
      <c r="A169" s="321"/>
      <c r="B169" s="321"/>
      <c r="C169" s="321"/>
    </row>
    <row r="170" spans="1:3" x14ac:dyDescent="0.35">
      <c r="A170" s="321"/>
      <c r="B170" s="321"/>
      <c r="C170" s="321"/>
    </row>
    <row r="171" spans="1:3" x14ac:dyDescent="0.35">
      <c r="A171" s="321"/>
      <c r="B171" s="321"/>
      <c r="C171" s="321"/>
    </row>
    <row r="172" spans="1:3" x14ac:dyDescent="0.35">
      <c r="A172" s="321"/>
      <c r="B172" s="321"/>
      <c r="C172" s="321"/>
    </row>
    <row r="173" spans="1:3" x14ac:dyDescent="0.35">
      <c r="A173" s="321"/>
      <c r="B173" s="321"/>
      <c r="C173" s="321"/>
    </row>
    <row r="174" spans="1:3" x14ac:dyDescent="0.35">
      <c r="A174" s="321"/>
      <c r="B174" s="321"/>
      <c r="C174" s="321"/>
    </row>
    <row r="175" spans="1:3" x14ac:dyDescent="0.35">
      <c r="A175" s="321"/>
      <c r="B175" s="321"/>
      <c r="C175" s="321"/>
    </row>
    <row r="176" spans="1:3" x14ac:dyDescent="0.35">
      <c r="A176" s="321"/>
      <c r="B176" s="321"/>
      <c r="C176" s="321"/>
    </row>
    <row r="177" spans="1:3" x14ac:dyDescent="0.35">
      <c r="A177" s="321"/>
      <c r="B177" s="321"/>
      <c r="C177" s="321"/>
    </row>
    <row r="178" spans="1:3" x14ac:dyDescent="0.35">
      <c r="A178" s="321"/>
      <c r="B178" s="321"/>
      <c r="C178" s="321"/>
    </row>
    <row r="179" spans="1:3" x14ac:dyDescent="0.35">
      <c r="A179" s="321"/>
      <c r="B179" s="321"/>
      <c r="C179" s="321"/>
    </row>
    <row r="180" spans="1:3" x14ac:dyDescent="0.35">
      <c r="A180" s="321"/>
      <c r="B180" s="321"/>
      <c r="C180" s="321"/>
    </row>
    <row r="181" spans="1:3" x14ac:dyDescent="0.35">
      <c r="A181" s="321"/>
      <c r="B181" s="321"/>
      <c r="C181" s="321"/>
    </row>
    <row r="182" spans="1:3" x14ac:dyDescent="0.35">
      <c r="A182" s="321"/>
      <c r="B182" s="321"/>
      <c r="C182" s="321"/>
    </row>
    <row r="183" spans="1:3" x14ac:dyDescent="0.35">
      <c r="A183" s="321"/>
      <c r="B183" s="321"/>
      <c r="C183" s="321"/>
    </row>
    <row r="184" spans="1:3" x14ac:dyDescent="0.35">
      <c r="A184" s="321"/>
      <c r="B184" s="321"/>
      <c r="C184" s="321"/>
    </row>
    <row r="185" spans="1:3" x14ac:dyDescent="0.35">
      <c r="A185" s="321"/>
      <c r="B185" s="321"/>
      <c r="C185" s="321"/>
    </row>
    <row r="186" spans="1:3" x14ac:dyDescent="0.35">
      <c r="A186" s="321"/>
      <c r="B186" s="321"/>
      <c r="C186" s="321"/>
    </row>
    <row r="187" spans="1:3" x14ac:dyDescent="0.35">
      <c r="A187" s="321"/>
      <c r="B187" s="321"/>
      <c r="C187" s="321"/>
    </row>
    <row r="188" spans="1:3" x14ac:dyDescent="0.35">
      <c r="A188" s="321"/>
      <c r="B188" s="321"/>
      <c r="C188" s="321"/>
    </row>
    <row r="189" spans="1:3" x14ac:dyDescent="0.35">
      <c r="A189" s="321"/>
      <c r="B189" s="321"/>
      <c r="C189" s="321"/>
    </row>
    <row r="190" spans="1:3" x14ac:dyDescent="0.35">
      <c r="A190" s="321"/>
      <c r="B190" s="321"/>
      <c r="C190" s="321"/>
    </row>
    <row r="191" spans="1:3" x14ac:dyDescent="0.35">
      <c r="A191" s="321"/>
      <c r="B191" s="321"/>
      <c r="C191" s="321"/>
    </row>
    <row r="192" spans="1:3" x14ac:dyDescent="0.35">
      <c r="A192" s="321"/>
      <c r="B192" s="321"/>
      <c r="C192" s="321"/>
    </row>
    <row r="193" spans="1:3" x14ac:dyDescent="0.35">
      <c r="A193" s="321"/>
      <c r="B193" s="321"/>
      <c r="C193" s="321"/>
    </row>
    <row r="194" spans="1:3" x14ac:dyDescent="0.35">
      <c r="A194" s="321"/>
      <c r="B194" s="321"/>
      <c r="C194" s="321"/>
    </row>
    <row r="195" spans="1:3" x14ac:dyDescent="0.35">
      <c r="A195" s="321"/>
      <c r="B195" s="321"/>
      <c r="C195" s="321"/>
    </row>
    <row r="196" spans="1:3" x14ac:dyDescent="0.35">
      <c r="A196" s="321"/>
      <c r="B196" s="321"/>
      <c r="C196" s="321"/>
    </row>
    <row r="197" spans="1:3" x14ac:dyDescent="0.35">
      <c r="A197" s="321"/>
      <c r="B197" s="321"/>
      <c r="C197" s="321"/>
    </row>
    <row r="198" spans="1:3" x14ac:dyDescent="0.35">
      <c r="A198" s="321"/>
      <c r="B198" s="321"/>
      <c r="C198" s="321"/>
    </row>
    <row r="199" spans="1:3" x14ac:dyDescent="0.35">
      <c r="A199" s="321"/>
      <c r="B199" s="321"/>
      <c r="C199" s="321"/>
    </row>
    <row r="200" spans="1:3" x14ac:dyDescent="0.35">
      <c r="A200" s="321"/>
      <c r="B200" s="321"/>
      <c r="C200" s="321"/>
    </row>
    <row r="201" spans="1:3" x14ac:dyDescent="0.35">
      <c r="A201" s="321"/>
      <c r="B201" s="321"/>
      <c r="C201" s="321"/>
    </row>
    <row r="202" spans="1:3" x14ac:dyDescent="0.35">
      <c r="A202" s="321"/>
      <c r="B202" s="321"/>
      <c r="C202" s="321"/>
    </row>
    <row r="203" spans="1:3" x14ac:dyDescent="0.35">
      <c r="A203" s="321"/>
      <c r="B203" s="321"/>
      <c r="C203" s="321"/>
    </row>
    <row r="204" spans="1:3" x14ac:dyDescent="0.35">
      <c r="A204" s="321"/>
      <c r="B204" s="321"/>
      <c r="C204" s="321"/>
    </row>
    <row r="205" spans="1:3" x14ac:dyDescent="0.35">
      <c r="A205" s="321"/>
      <c r="B205" s="321"/>
      <c r="C205" s="321"/>
    </row>
    <row r="206" spans="1:3" x14ac:dyDescent="0.35">
      <c r="A206" s="321"/>
      <c r="B206" s="321"/>
      <c r="C206" s="321"/>
    </row>
    <row r="207" spans="1:3" x14ac:dyDescent="0.35">
      <c r="A207" s="321"/>
      <c r="B207" s="321"/>
      <c r="C207" s="321"/>
    </row>
    <row r="208" spans="1:3" x14ac:dyDescent="0.35">
      <c r="A208" s="321"/>
      <c r="B208" s="321"/>
      <c r="C208" s="321"/>
    </row>
    <row r="209" spans="1:3" x14ac:dyDescent="0.35">
      <c r="A209" s="321"/>
      <c r="B209" s="321"/>
      <c r="C209" s="321"/>
    </row>
    <row r="210" spans="1:3" x14ac:dyDescent="0.35">
      <c r="A210" s="321"/>
      <c r="B210" s="321"/>
      <c r="C210" s="321"/>
    </row>
    <row r="211" spans="1:3" x14ac:dyDescent="0.35">
      <c r="A211" s="321"/>
      <c r="B211" s="321"/>
      <c r="C211" s="321"/>
    </row>
    <row r="212" spans="1:3" x14ac:dyDescent="0.35">
      <c r="A212" s="321"/>
      <c r="B212" s="321"/>
      <c r="C212" s="321"/>
    </row>
    <row r="213" spans="1:3" x14ac:dyDescent="0.35">
      <c r="A213" s="321"/>
      <c r="B213" s="321"/>
      <c r="C213" s="321"/>
    </row>
    <row r="214" spans="1:3" x14ac:dyDescent="0.35">
      <c r="A214" s="321"/>
      <c r="B214" s="321"/>
      <c r="C214" s="321"/>
    </row>
    <row r="215" spans="1:3" x14ac:dyDescent="0.35">
      <c r="A215" s="321"/>
      <c r="B215" s="321"/>
      <c r="C215" s="321"/>
    </row>
    <row r="216" spans="1:3" x14ac:dyDescent="0.35">
      <c r="A216" s="321"/>
      <c r="B216" s="321"/>
      <c r="C216" s="321"/>
    </row>
    <row r="217" spans="1:3" x14ac:dyDescent="0.35">
      <c r="A217" s="321"/>
      <c r="B217" s="321"/>
      <c r="C217" s="321"/>
    </row>
    <row r="218" spans="1:3" x14ac:dyDescent="0.35">
      <c r="A218" s="321"/>
      <c r="B218" s="321"/>
      <c r="C218" s="321"/>
    </row>
    <row r="219" spans="1:3" x14ac:dyDescent="0.35">
      <c r="A219" s="321"/>
      <c r="B219" s="321"/>
      <c r="C219" s="321"/>
    </row>
    <row r="220" spans="1:3" x14ac:dyDescent="0.35">
      <c r="A220" s="321"/>
      <c r="B220" s="321"/>
      <c r="C220" s="321"/>
    </row>
    <row r="221" spans="1:3" x14ac:dyDescent="0.35">
      <c r="A221" s="321"/>
      <c r="B221" s="321"/>
      <c r="C221" s="321"/>
    </row>
    <row r="222" spans="1:3" x14ac:dyDescent="0.35">
      <c r="A222" s="321"/>
      <c r="B222" s="321"/>
      <c r="C222" s="321"/>
    </row>
    <row r="223" spans="1:3" x14ac:dyDescent="0.35">
      <c r="A223" s="321"/>
      <c r="B223" s="321"/>
      <c r="C223" s="321"/>
    </row>
    <row r="224" spans="1:3" x14ac:dyDescent="0.35">
      <c r="A224" s="321"/>
      <c r="B224" s="321"/>
      <c r="C224" s="321"/>
    </row>
    <row r="225" spans="1:3" x14ac:dyDescent="0.35">
      <c r="A225" s="321"/>
      <c r="B225" s="321"/>
      <c r="C225" s="321"/>
    </row>
    <row r="226" spans="1:3" x14ac:dyDescent="0.35">
      <c r="A226" s="321"/>
      <c r="B226" s="321"/>
      <c r="C226" s="321"/>
    </row>
    <row r="227" spans="1:3" x14ac:dyDescent="0.35">
      <c r="A227" s="321"/>
      <c r="B227" s="321"/>
      <c r="C227" s="321"/>
    </row>
    <row r="228" spans="1:3" x14ac:dyDescent="0.35">
      <c r="A228" s="321"/>
      <c r="B228" s="321"/>
      <c r="C228" s="321"/>
    </row>
    <row r="229" spans="1:3" x14ac:dyDescent="0.35">
      <c r="A229" s="321"/>
      <c r="B229" s="321"/>
      <c r="C229" s="321"/>
    </row>
    <row r="230" spans="1:3" x14ac:dyDescent="0.35">
      <c r="A230" s="321"/>
      <c r="B230" s="321"/>
      <c r="C230" s="321"/>
    </row>
    <row r="231" spans="1:3" x14ac:dyDescent="0.35">
      <c r="A231" s="321"/>
      <c r="B231" s="321"/>
      <c r="C231" s="321"/>
    </row>
    <row r="232" spans="1:3" x14ac:dyDescent="0.35">
      <c r="A232" s="321"/>
      <c r="B232" s="321"/>
      <c r="C232" s="321"/>
    </row>
    <row r="233" spans="1:3" x14ac:dyDescent="0.35">
      <c r="A233" s="321"/>
      <c r="B233" s="321"/>
      <c r="C233" s="321"/>
    </row>
    <row r="234" spans="1:3" x14ac:dyDescent="0.35">
      <c r="A234" s="321"/>
      <c r="B234" s="321"/>
      <c r="C234" s="321"/>
    </row>
    <row r="235" spans="1:3" x14ac:dyDescent="0.35">
      <c r="A235" s="321"/>
      <c r="B235" s="321"/>
      <c r="C235" s="321"/>
    </row>
    <row r="236" spans="1:3" x14ac:dyDescent="0.35">
      <c r="A236" s="321"/>
      <c r="B236" s="321"/>
      <c r="C236" s="321"/>
    </row>
    <row r="237" spans="1:3" x14ac:dyDescent="0.35">
      <c r="A237" s="321"/>
      <c r="B237" s="321"/>
      <c r="C237" s="321"/>
    </row>
    <row r="238" spans="1:3" x14ac:dyDescent="0.35">
      <c r="A238" s="321"/>
      <c r="B238" s="321"/>
      <c r="C238" s="321"/>
    </row>
    <row r="239" spans="1:3" x14ac:dyDescent="0.35">
      <c r="A239" s="321"/>
      <c r="B239" s="321"/>
      <c r="C239" s="321"/>
    </row>
    <row r="240" spans="1:3" x14ac:dyDescent="0.35">
      <c r="A240" s="321"/>
      <c r="B240" s="321"/>
      <c r="C240" s="321"/>
    </row>
    <row r="241" spans="1:3" x14ac:dyDescent="0.35">
      <c r="A241" s="321"/>
      <c r="B241" s="321"/>
      <c r="C241" s="321"/>
    </row>
    <row r="242" spans="1:3" x14ac:dyDescent="0.35">
      <c r="A242" s="321"/>
      <c r="B242" s="321"/>
      <c r="C242" s="321"/>
    </row>
    <row r="243" spans="1:3" x14ac:dyDescent="0.35">
      <c r="A243" s="321"/>
      <c r="B243" s="321"/>
      <c r="C243" s="321"/>
    </row>
    <row r="244" spans="1:3" x14ac:dyDescent="0.35">
      <c r="A244" s="321"/>
      <c r="B244" s="321"/>
      <c r="C244" s="321"/>
    </row>
    <row r="245" spans="1:3" x14ac:dyDescent="0.35">
      <c r="A245" s="321"/>
      <c r="B245" s="321"/>
      <c r="C245" s="321"/>
    </row>
    <row r="246" spans="1:3" x14ac:dyDescent="0.35">
      <c r="A246" s="321"/>
      <c r="B246" s="321"/>
      <c r="C246" s="321"/>
    </row>
    <row r="247" spans="1:3" x14ac:dyDescent="0.35">
      <c r="A247" s="321"/>
      <c r="B247" s="321"/>
      <c r="C247" s="321"/>
    </row>
    <row r="248" spans="1:3" x14ac:dyDescent="0.35">
      <c r="A248" s="321"/>
      <c r="B248" s="321"/>
      <c r="C248" s="321"/>
    </row>
    <row r="249" spans="1:3" x14ac:dyDescent="0.35">
      <c r="A249" s="321"/>
      <c r="B249" s="321"/>
      <c r="C249" s="321"/>
    </row>
    <row r="250" spans="1:3" x14ac:dyDescent="0.35">
      <c r="A250" s="321"/>
      <c r="B250" s="321"/>
      <c r="C250" s="321"/>
    </row>
    <row r="251" spans="1:3" x14ac:dyDescent="0.35">
      <c r="A251" s="321"/>
      <c r="B251" s="321"/>
      <c r="C251" s="321"/>
    </row>
    <row r="252" spans="1:3" x14ac:dyDescent="0.35">
      <c r="A252" s="321"/>
      <c r="B252" s="321"/>
      <c r="C252" s="321"/>
    </row>
    <row r="253" spans="1:3" x14ac:dyDescent="0.35">
      <c r="A253" s="321"/>
      <c r="B253" s="321"/>
      <c r="C253" s="321"/>
    </row>
    <row r="254" spans="1:3" x14ac:dyDescent="0.35">
      <c r="A254" s="321"/>
      <c r="B254" s="321"/>
      <c r="C254" s="321"/>
    </row>
    <row r="255" spans="1:3" x14ac:dyDescent="0.35">
      <c r="A255" s="321"/>
      <c r="B255" s="321"/>
      <c r="C255" s="321"/>
    </row>
    <row r="256" spans="1:3" x14ac:dyDescent="0.35">
      <c r="A256" s="321"/>
      <c r="B256" s="321"/>
      <c r="C256" s="321"/>
    </row>
    <row r="257" spans="1:3" x14ac:dyDescent="0.35">
      <c r="A257" s="321"/>
      <c r="B257" s="321"/>
      <c r="C257" s="321"/>
    </row>
    <row r="258" spans="1:3" x14ac:dyDescent="0.35">
      <c r="A258" s="321"/>
      <c r="B258" s="321"/>
      <c r="C258" s="321"/>
    </row>
    <row r="259" spans="1:3" x14ac:dyDescent="0.35">
      <c r="A259" s="321"/>
      <c r="B259" s="321"/>
      <c r="C259" s="321"/>
    </row>
    <row r="260" spans="1:3" x14ac:dyDescent="0.35">
      <c r="A260" s="321"/>
      <c r="B260" s="321"/>
      <c r="C260" s="321"/>
    </row>
    <row r="261" spans="1:3" x14ac:dyDescent="0.35">
      <c r="A261" s="321"/>
      <c r="B261" s="321"/>
      <c r="C261" s="321"/>
    </row>
    <row r="262" spans="1:3" x14ac:dyDescent="0.35">
      <c r="A262" s="321"/>
      <c r="B262" s="321"/>
      <c r="C262" s="321"/>
    </row>
    <row r="263" spans="1:3" x14ac:dyDescent="0.35">
      <c r="A263" s="321"/>
      <c r="B263" s="321"/>
      <c r="C263" s="321"/>
    </row>
    <row r="264" spans="1:3" x14ac:dyDescent="0.35">
      <c r="A264" s="321"/>
      <c r="B264" s="321"/>
      <c r="C264" s="321"/>
    </row>
    <row r="265" spans="1:3" x14ac:dyDescent="0.35">
      <c r="A265" s="321"/>
      <c r="B265" s="321"/>
      <c r="C265" s="321"/>
    </row>
    <row r="266" spans="1:3" x14ac:dyDescent="0.35">
      <c r="A266" s="321"/>
      <c r="B266" s="321"/>
      <c r="C266" s="321"/>
    </row>
    <row r="267" spans="1:3" x14ac:dyDescent="0.35">
      <c r="A267" s="321"/>
      <c r="B267" s="321"/>
      <c r="C267" s="321"/>
    </row>
    <row r="268" spans="1:3" x14ac:dyDescent="0.35">
      <c r="A268" s="321"/>
      <c r="B268" s="321"/>
      <c r="C268" s="321"/>
    </row>
    <row r="269" spans="1:3" x14ac:dyDescent="0.35">
      <c r="A269" s="321"/>
      <c r="B269" s="321"/>
      <c r="C269" s="321"/>
    </row>
    <row r="270" spans="1:3" x14ac:dyDescent="0.35">
      <c r="A270" s="321"/>
      <c r="B270" s="321"/>
      <c r="C270" s="321"/>
    </row>
    <row r="271" spans="1:3" x14ac:dyDescent="0.35">
      <c r="A271" s="321"/>
      <c r="B271" s="321"/>
      <c r="C271" s="321"/>
    </row>
    <row r="272" spans="1:3" x14ac:dyDescent="0.35">
      <c r="A272" s="321"/>
      <c r="B272" s="321"/>
      <c r="C272" s="321"/>
    </row>
    <row r="273" spans="1:3" x14ac:dyDescent="0.35">
      <c r="A273" s="321"/>
      <c r="B273" s="321"/>
      <c r="C273" s="321"/>
    </row>
    <row r="274" spans="1:3" x14ac:dyDescent="0.35">
      <c r="A274" s="321"/>
      <c r="B274" s="321"/>
      <c r="C274" s="321"/>
    </row>
    <row r="275" spans="1:3" x14ac:dyDescent="0.35">
      <c r="A275" s="321"/>
      <c r="B275" s="321"/>
      <c r="C275" s="321"/>
    </row>
    <row r="276" spans="1:3" x14ac:dyDescent="0.35">
      <c r="A276" s="321"/>
      <c r="B276" s="321"/>
      <c r="C276" s="321"/>
    </row>
    <row r="277" spans="1:3" x14ac:dyDescent="0.35">
      <c r="A277" s="321"/>
      <c r="B277" s="321"/>
      <c r="C277" s="321"/>
    </row>
    <row r="278" spans="1:3" x14ac:dyDescent="0.35">
      <c r="A278" s="321"/>
      <c r="B278" s="321"/>
      <c r="C278" s="321"/>
    </row>
    <row r="279" spans="1:3" x14ac:dyDescent="0.35">
      <c r="A279" s="321"/>
      <c r="B279" s="321"/>
      <c r="C279" s="321"/>
    </row>
    <row r="280" spans="1:3" x14ac:dyDescent="0.35">
      <c r="A280" s="321"/>
      <c r="B280" s="321"/>
      <c r="C280" s="321"/>
    </row>
    <row r="281" spans="1:3" x14ac:dyDescent="0.35">
      <c r="A281" s="321"/>
      <c r="B281" s="321"/>
      <c r="C281" s="321"/>
    </row>
    <row r="282" spans="1:3" x14ac:dyDescent="0.35">
      <c r="A282" s="321"/>
      <c r="B282" s="321"/>
      <c r="C282" s="321"/>
    </row>
    <row r="283" spans="1:3" x14ac:dyDescent="0.35">
      <c r="A283" s="321"/>
      <c r="B283" s="321"/>
      <c r="C283" s="321"/>
    </row>
    <row r="284" spans="1:3" x14ac:dyDescent="0.35">
      <c r="A284" s="321"/>
      <c r="B284" s="321"/>
      <c r="C284" s="321"/>
    </row>
    <row r="285" spans="1:3" x14ac:dyDescent="0.35">
      <c r="A285" s="321"/>
      <c r="B285" s="321"/>
      <c r="C285" s="321"/>
    </row>
    <row r="286" spans="1:3" x14ac:dyDescent="0.35">
      <c r="A286" s="321"/>
      <c r="B286" s="321"/>
      <c r="C286" s="321"/>
    </row>
    <row r="287" spans="1:3" x14ac:dyDescent="0.35">
      <c r="A287" s="321"/>
      <c r="B287" s="321"/>
      <c r="C287" s="321"/>
    </row>
    <row r="288" spans="1:3" x14ac:dyDescent="0.35">
      <c r="A288" s="321"/>
      <c r="B288" s="321"/>
      <c r="C288" s="321"/>
    </row>
    <row r="289" spans="1:3" x14ac:dyDescent="0.35">
      <c r="A289" s="321"/>
      <c r="B289" s="321"/>
      <c r="C289" s="321"/>
    </row>
    <row r="290" spans="1:3" x14ac:dyDescent="0.35">
      <c r="A290" s="321"/>
      <c r="B290" s="321"/>
      <c r="C290" s="321"/>
    </row>
    <row r="291" spans="1:3" x14ac:dyDescent="0.35">
      <c r="A291" s="321"/>
      <c r="B291" s="321"/>
      <c r="C291" s="321"/>
    </row>
    <row r="292" spans="1:3" x14ac:dyDescent="0.35">
      <c r="A292" s="321"/>
      <c r="B292" s="321"/>
      <c r="C292" s="321"/>
    </row>
    <row r="293" spans="1:3" x14ac:dyDescent="0.35">
      <c r="A293" s="321"/>
      <c r="B293" s="321"/>
      <c r="C293" s="321"/>
    </row>
    <row r="294" spans="1:3" x14ac:dyDescent="0.35">
      <c r="A294" s="321"/>
      <c r="B294" s="321"/>
      <c r="C294" s="321"/>
    </row>
    <row r="295" spans="1:3" x14ac:dyDescent="0.35">
      <c r="A295" s="321"/>
      <c r="B295" s="321"/>
      <c r="C295" s="321"/>
    </row>
    <row r="296" spans="1:3" x14ac:dyDescent="0.35">
      <c r="A296" s="321"/>
      <c r="B296" s="321"/>
      <c r="C296" s="321"/>
    </row>
    <row r="297" spans="1:3" x14ac:dyDescent="0.35">
      <c r="A297" s="321"/>
      <c r="B297" s="321"/>
      <c r="C297" s="321"/>
    </row>
    <row r="298" spans="1:3" x14ac:dyDescent="0.35">
      <c r="A298" s="321"/>
      <c r="B298" s="321"/>
      <c r="C298" s="321"/>
    </row>
    <row r="299" spans="1:3" x14ac:dyDescent="0.35">
      <c r="A299" s="321"/>
      <c r="B299" s="321"/>
      <c r="C299" s="321"/>
    </row>
    <row r="300" spans="1:3" x14ac:dyDescent="0.35">
      <c r="A300" s="321"/>
      <c r="B300" s="321"/>
      <c r="C300" s="321"/>
    </row>
    <row r="301" spans="1:3" x14ac:dyDescent="0.35">
      <c r="A301" s="321"/>
      <c r="B301" s="321"/>
      <c r="C301" s="321"/>
    </row>
    <row r="302" spans="1:3" x14ac:dyDescent="0.35">
      <c r="A302" s="321"/>
      <c r="B302" s="321"/>
      <c r="C302" s="321"/>
    </row>
    <row r="303" spans="1:3" x14ac:dyDescent="0.35">
      <c r="A303" s="321"/>
      <c r="B303" s="321"/>
      <c r="C303" s="321"/>
    </row>
    <row r="304" spans="1:3" x14ac:dyDescent="0.35">
      <c r="A304" s="321"/>
      <c r="B304" s="321"/>
      <c r="C304" s="321"/>
    </row>
    <row r="305" spans="1:3" x14ac:dyDescent="0.35">
      <c r="A305" s="321"/>
      <c r="B305" s="321"/>
      <c r="C305" s="321"/>
    </row>
    <row r="306" spans="1:3" x14ac:dyDescent="0.35">
      <c r="A306" s="321"/>
      <c r="B306" s="321"/>
      <c r="C306" s="321"/>
    </row>
    <row r="307" spans="1:3" x14ac:dyDescent="0.35">
      <c r="A307" s="321"/>
      <c r="B307" s="321"/>
      <c r="C307" s="321"/>
    </row>
    <row r="308" spans="1:3" x14ac:dyDescent="0.35">
      <c r="A308" s="321"/>
      <c r="B308" s="321"/>
      <c r="C308" s="321"/>
    </row>
    <row r="309" spans="1:3" x14ac:dyDescent="0.35">
      <c r="A309" s="321"/>
      <c r="B309" s="321"/>
      <c r="C309" s="321"/>
    </row>
    <row r="310" spans="1:3" x14ac:dyDescent="0.35">
      <c r="A310" s="321"/>
      <c r="B310" s="321"/>
      <c r="C310" s="321"/>
    </row>
    <row r="311" spans="1:3" x14ac:dyDescent="0.35">
      <c r="A311" s="321"/>
      <c r="B311" s="321"/>
      <c r="C311" s="321"/>
    </row>
    <row r="312" spans="1:3" x14ac:dyDescent="0.35">
      <c r="A312" s="321"/>
      <c r="B312" s="321"/>
      <c r="C312" s="321"/>
    </row>
    <row r="313" spans="1:3" x14ac:dyDescent="0.35">
      <c r="A313" s="321"/>
      <c r="B313" s="321"/>
      <c r="C313" s="321"/>
    </row>
    <row r="314" spans="1:3" x14ac:dyDescent="0.35">
      <c r="A314" s="321"/>
      <c r="B314" s="321"/>
      <c r="C314" s="321"/>
    </row>
    <row r="315" spans="1:3" x14ac:dyDescent="0.35">
      <c r="A315" s="321"/>
      <c r="B315" s="321"/>
      <c r="C315" s="321"/>
    </row>
    <row r="316" spans="1:3" x14ac:dyDescent="0.35">
      <c r="A316" s="321"/>
      <c r="B316" s="321"/>
      <c r="C316" s="321"/>
    </row>
    <row r="317" spans="1:3" x14ac:dyDescent="0.35">
      <c r="A317" s="321"/>
      <c r="B317" s="321"/>
      <c r="C317" s="321"/>
    </row>
    <row r="318" spans="1:3" x14ac:dyDescent="0.35">
      <c r="A318" s="321"/>
      <c r="B318" s="321"/>
      <c r="C318" s="321"/>
    </row>
    <row r="319" spans="1:3" x14ac:dyDescent="0.35">
      <c r="A319" s="321"/>
      <c r="B319" s="321"/>
      <c r="C319" s="321"/>
    </row>
    <row r="320" spans="1:3" x14ac:dyDescent="0.35">
      <c r="A320" s="321"/>
      <c r="B320" s="321"/>
      <c r="C320" s="321"/>
    </row>
    <row r="321" spans="1:3" x14ac:dyDescent="0.35">
      <c r="A321" s="321"/>
      <c r="B321" s="321"/>
      <c r="C321" s="321"/>
    </row>
    <row r="322" spans="1:3" x14ac:dyDescent="0.35">
      <c r="A322" s="321"/>
      <c r="B322" s="321"/>
      <c r="C322" s="321"/>
    </row>
    <row r="323" spans="1:3" x14ac:dyDescent="0.35">
      <c r="A323" s="321"/>
      <c r="B323" s="321"/>
      <c r="C323" s="321"/>
    </row>
    <row r="324" spans="1:3" x14ac:dyDescent="0.35">
      <c r="A324" s="321"/>
      <c r="B324" s="321"/>
      <c r="C324" s="321"/>
    </row>
    <row r="325" spans="1:3" x14ac:dyDescent="0.35">
      <c r="A325" s="321"/>
      <c r="B325" s="321"/>
      <c r="C325" s="321"/>
    </row>
    <row r="326" spans="1:3" x14ac:dyDescent="0.35">
      <c r="A326" s="321"/>
      <c r="B326" s="321"/>
      <c r="C326" s="321"/>
    </row>
    <row r="327" spans="1:3" x14ac:dyDescent="0.35">
      <c r="A327" s="321"/>
      <c r="B327" s="321"/>
      <c r="C327" s="321"/>
    </row>
    <row r="328" spans="1:3" x14ac:dyDescent="0.35">
      <c r="A328" s="321"/>
      <c r="B328" s="321"/>
      <c r="C328" s="321"/>
    </row>
    <row r="329" spans="1:3" x14ac:dyDescent="0.35">
      <c r="A329" s="321"/>
      <c r="B329" s="321"/>
      <c r="C329" s="321"/>
    </row>
    <row r="330" spans="1:3" x14ac:dyDescent="0.35">
      <c r="A330" s="321"/>
      <c r="B330" s="321"/>
      <c r="C330" s="321"/>
    </row>
    <row r="331" spans="1:3" x14ac:dyDescent="0.35">
      <c r="A331" s="321"/>
      <c r="B331" s="321"/>
      <c r="C331" s="321"/>
    </row>
    <row r="332" spans="1:3" x14ac:dyDescent="0.35">
      <c r="A332" s="321"/>
      <c r="B332" s="321"/>
      <c r="C332" s="321"/>
    </row>
    <row r="333" spans="1:3" x14ac:dyDescent="0.35">
      <c r="A333" s="321"/>
      <c r="B333" s="321"/>
      <c r="C333" s="321"/>
    </row>
    <row r="334" spans="1:3" x14ac:dyDescent="0.35">
      <c r="A334" s="321"/>
      <c r="B334" s="321"/>
      <c r="C334" s="321"/>
    </row>
    <row r="335" spans="1:3" x14ac:dyDescent="0.35">
      <c r="A335" s="321"/>
      <c r="B335" s="321"/>
      <c r="C335" s="321"/>
    </row>
    <row r="336" spans="1:3" x14ac:dyDescent="0.35">
      <c r="A336" s="321"/>
      <c r="B336" s="321"/>
      <c r="C336" s="321"/>
    </row>
    <row r="337" spans="1:3" x14ac:dyDescent="0.35">
      <c r="A337" s="321"/>
      <c r="B337" s="321"/>
      <c r="C337" s="321"/>
    </row>
    <row r="338" spans="1:3" x14ac:dyDescent="0.35">
      <c r="A338" s="321"/>
      <c r="B338" s="321"/>
      <c r="C338" s="321"/>
    </row>
    <row r="339" spans="1:3" x14ac:dyDescent="0.35">
      <c r="A339" s="321"/>
      <c r="B339" s="321"/>
      <c r="C339" s="321"/>
    </row>
    <row r="340" spans="1:3" x14ac:dyDescent="0.35">
      <c r="A340" s="321"/>
      <c r="B340" s="321"/>
      <c r="C340" s="321"/>
    </row>
    <row r="341" spans="1:3" x14ac:dyDescent="0.35">
      <c r="A341" s="321"/>
      <c r="B341" s="321"/>
      <c r="C341" s="321"/>
    </row>
    <row r="342" spans="1:3" x14ac:dyDescent="0.35">
      <c r="A342" s="321"/>
      <c r="B342" s="321"/>
      <c r="C342" s="321"/>
    </row>
    <row r="343" spans="1:3" x14ac:dyDescent="0.35">
      <c r="A343" s="321"/>
      <c r="B343" s="321"/>
      <c r="C343" s="321"/>
    </row>
    <row r="344" spans="1:3" x14ac:dyDescent="0.35">
      <c r="A344" s="321"/>
      <c r="B344" s="321"/>
      <c r="C344" s="321"/>
    </row>
    <row r="345" spans="1:3" x14ac:dyDescent="0.35">
      <c r="A345" s="321"/>
      <c r="B345" s="321"/>
      <c r="C345" s="321"/>
    </row>
    <row r="346" spans="1:3" x14ac:dyDescent="0.35">
      <c r="A346" s="321"/>
      <c r="B346" s="321"/>
      <c r="C346" s="321"/>
    </row>
    <row r="347" spans="1:3" x14ac:dyDescent="0.35">
      <c r="A347" s="321"/>
      <c r="B347" s="321"/>
      <c r="C347" s="321"/>
    </row>
    <row r="348" spans="1:3" x14ac:dyDescent="0.35">
      <c r="A348" s="321"/>
      <c r="B348" s="321"/>
      <c r="C348" s="321"/>
    </row>
    <row r="349" spans="1:3" x14ac:dyDescent="0.35">
      <c r="A349" s="321"/>
      <c r="B349" s="321"/>
      <c r="C349" s="321"/>
    </row>
    <row r="350" spans="1:3" x14ac:dyDescent="0.35">
      <c r="A350" s="321"/>
      <c r="B350" s="321"/>
      <c r="C350" s="321"/>
    </row>
    <row r="351" spans="1:3" x14ac:dyDescent="0.35">
      <c r="A351" s="321"/>
      <c r="B351" s="321"/>
      <c r="C351" s="321"/>
    </row>
    <row r="352" spans="1:3" x14ac:dyDescent="0.35">
      <c r="A352" s="321"/>
      <c r="B352" s="321"/>
      <c r="C352" s="321"/>
    </row>
    <row r="353" spans="1:3" x14ac:dyDescent="0.35">
      <c r="A353" s="321"/>
      <c r="B353" s="321"/>
      <c r="C353" s="321"/>
    </row>
    <row r="354" spans="1:3" x14ac:dyDescent="0.35">
      <c r="A354" s="321"/>
      <c r="B354" s="321"/>
      <c r="C354" s="321"/>
    </row>
    <row r="355" spans="1:3" x14ac:dyDescent="0.35">
      <c r="A355" s="321"/>
      <c r="B355" s="321"/>
      <c r="C355" s="321"/>
    </row>
    <row r="356" spans="1:3" x14ac:dyDescent="0.35">
      <c r="A356" s="321"/>
      <c r="B356" s="321"/>
      <c r="C356" s="321"/>
    </row>
    <row r="357" spans="1:3" x14ac:dyDescent="0.35">
      <c r="A357" s="321"/>
      <c r="B357" s="321"/>
      <c r="C357" s="321"/>
    </row>
    <row r="358" spans="1:3" x14ac:dyDescent="0.35">
      <c r="A358" s="321"/>
      <c r="B358" s="321"/>
      <c r="C358" s="321"/>
    </row>
    <row r="359" spans="1:3" x14ac:dyDescent="0.35">
      <c r="A359" s="321"/>
      <c r="B359" s="321"/>
      <c r="C359" s="321"/>
    </row>
    <row r="360" spans="1:3" x14ac:dyDescent="0.35">
      <c r="A360" s="321"/>
      <c r="B360" s="321"/>
      <c r="C360" s="321"/>
    </row>
    <row r="361" spans="1:3" x14ac:dyDescent="0.35">
      <c r="A361" s="321"/>
      <c r="B361" s="321"/>
      <c r="C361" s="321"/>
    </row>
    <row r="362" spans="1:3" x14ac:dyDescent="0.35">
      <c r="A362" s="321"/>
      <c r="B362" s="321"/>
      <c r="C362" s="321"/>
    </row>
    <row r="363" spans="1:3" x14ac:dyDescent="0.35">
      <c r="A363" s="321"/>
      <c r="B363" s="321"/>
      <c r="C363" s="321"/>
    </row>
    <row r="364" spans="1:3" x14ac:dyDescent="0.35">
      <c r="A364" s="321"/>
      <c r="B364" s="321"/>
      <c r="C364" s="321"/>
    </row>
    <row r="365" spans="1:3" x14ac:dyDescent="0.35">
      <c r="A365" s="321"/>
      <c r="B365" s="321"/>
      <c r="C365" s="321"/>
    </row>
    <row r="366" spans="1:3" x14ac:dyDescent="0.35">
      <c r="A366" s="321"/>
      <c r="B366" s="321"/>
      <c r="C366" s="321"/>
    </row>
    <row r="367" spans="1:3" x14ac:dyDescent="0.35">
      <c r="A367" s="321"/>
      <c r="B367" s="321"/>
      <c r="C367" s="321"/>
    </row>
    <row r="368" spans="1:3" x14ac:dyDescent="0.35">
      <c r="A368" s="321"/>
      <c r="B368" s="321"/>
      <c r="C368" s="321"/>
    </row>
    <row r="369" spans="1:3" x14ac:dyDescent="0.35">
      <c r="A369" s="321"/>
      <c r="B369" s="321"/>
      <c r="C369" s="321"/>
    </row>
    <row r="370" spans="1:3" x14ac:dyDescent="0.35">
      <c r="A370" s="321"/>
      <c r="B370" s="321"/>
      <c r="C370" s="321"/>
    </row>
    <row r="371" spans="1:3" x14ac:dyDescent="0.35">
      <c r="A371" s="321"/>
      <c r="B371" s="321"/>
      <c r="C371" s="321"/>
    </row>
    <row r="372" spans="1:3" x14ac:dyDescent="0.35">
      <c r="A372" s="321"/>
      <c r="B372" s="321"/>
      <c r="C372" s="321"/>
    </row>
    <row r="373" spans="1:3" x14ac:dyDescent="0.35">
      <c r="A373" s="321"/>
      <c r="B373" s="321"/>
      <c r="C373" s="321"/>
    </row>
    <row r="374" spans="1:3" x14ac:dyDescent="0.35">
      <c r="A374" s="321"/>
      <c r="B374" s="321"/>
      <c r="C374" s="321"/>
    </row>
    <row r="375" spans="1:3" x14ac:dyDescent="0.35">
      <c r="A375" s="321"/>
      <c r="B375" s="321"/>
      <c r="C375" s="321"/>
    </row>
    <row r="376" spans="1:3" x14ac:dyDescent="0.35">
      <c r="A376" s="321"/>
      <c r="B376" s="321"/>
      <c r="C376" s="321"/>
    </row>
    <row r="377" spans="1:3" x14ac:dyDescent="0.35">
      <c r="A377" s="321"/>
      <c r="B377" s="321"/>
      <c r="C377" s="321"/>
    </row>
    <row r="378" spans="1:3" x14ac:dyDescent="0.35">
      <c r="A378" s="321"/>
      <c r="B378" s="321"/>
      <c r="C378" s="321"/>
    </row>
    <row r="379" spans="1:3" x14ac:dyDescent="0.35">
      <c r="A379" s="321"/>
      <c r="B379" s="321"/>
      <c r="C379" s="321"/>
    </row>
    <row r="380" spans="1:3" x14ac:dyDescent="0.35">
      <c r="A380" s="321"/>
      <c r="B380" s="321"/>
      <c r="C380" s="321"/>
    </row>
    <row r="381" spans="1:3" x14ac:dyDescent="0.35">
      <c r="A381" s="321"/>
      <c r="B381" s="321"/>
      <c r="C381" s="321"/>
    </row>
    <row r="382" spans="1:3" x14ac:dyDescent="0.35">
      <c r="A382" s="321"/>
      <c r="B382" s="321"/>
      <c r="C382" s="321"/>
    </row>
    <row r="383" spans="1:3" x14ac:dyDescent="0.35">
      <c r="A383" s="321"/>
      <c r="B383" s="321"/>
      <c r="C383" s="321"/>
    </row>
    <row r="384" spans="1:3" x14ac:dyDescent="0.35">
      <c r="A384" s="321"/>
      <c r="B384" s="321"/>
      <c r="C384" s="321"/>
    </row>
    <row r="385" spans="1:3" x14ac:dyDescent="0.35">
      <c r="A385" s="321"/>
      <c r="B385" s="321"/>
      <c r="C385" s="321"/>
    </row>
    <row r="386" spans="1:3" x14ac:dyDescent="0.35">
      <c r="A386" s="321"/>
      <c r="B386" s="321"/>
      <c r="C386" s="321"/>
    </row>
  </sheetData>
  <mergeCells count="185">
    <mergeCell ref="AR42:AR43"/>
    <mergeCell ref="AS42:AS43"/>
    <mergeCell ref="AT42:AT43"/>
    <mergeCell ref="AU42:AU43"/>
    <mergeCell ref="AV42:AV43"/>
    <mergeCell ref="AW42:AW43"/>
    <mergeCell ref="AX42:AX43"/>
    <mergeCell ref="AY42:AY43"/>
    <mergeCell ref="AO44:AO45"/>
    <mergeCell ref="AP44:AP45"/>
    <mergeCell ref="AQ44:AQ45"/>
    <mergeCell ref="AR44:AR45"/>
    <mergeCell ref="AS44:AS45"/>
    <mergeCell ref="AT44:AT45"/>
    <mergeCell ref="AU44:AU45"/>
    <mergeCell ref="AV44:AV45"/>
    <mergeCell ref="AW44:AW45"/>
    <mergeCell ref="AX44:AX45"/>
    <mergeCell ref="AY44:AY45"/>
    <mergeCell ref="AW38:AW39"/>
    <mergeCell ref="AX38:AX39"/>
    <mergeCell ref="AY38:AY39"/>
    <mergeCell ref="AX36:AX37"/>
    <mergeCell ref="AY36:AY37"/>
    <mergeCell ref="AW36:AW37"/>
    <mergeCell ref="AR40:AR41"/>
    <mergeCell ref="AS40:AS41"/>
    <mergeCell ref="AT40:AT41"/>
    <mergeCell ref="AU40:AU41"/>
    <mergeCell ref="AV40:AV41"/>
    <mergeCell ref="AW40:AW41"/>
    <mergeCell ref="AX40:AX41"/>
    <mergeCell ref="AY40:AY41"/>
    <mergeCell ref="AR38:AR39"/>
    <mergeCell ref="AS38:AS39"/>
    <mergeCell ref="AT38:AT39"/>
    <mergeCell ref="AU38:AU39"/>
    <mergeCell ref="AV38:AV39"/>
    <mergeCell ref="AR36:AR37"/>
    <mergeCell ref="AS36:AS37"/>
    <mergeCell ref="AT36:AT37"/>
    <mergeCell ref="AU36:AU37"/>
    <mergeCell ref="AV36:AV37"/>
    <mergeCell ref="AW30:AW31"/>
    <mergeCell ref="AX30:AX31"/>
    <mergeCell ref="AY30:AY31"/>
    <mergeCell ref="AX28:AX29"/>
    <mergeCell ref="AY28:AY29"/>
    <mergeCell ref="AW28:AW29"/>
    <mergeCell ref="AR34:AR35"/>
    <mergeCell ref="AS34:AS35"/>
    <mergeCell ref="AT34:AT35"/>
    <mergeCell ref="AU34:AU35"/>
    <mergeCell ref="AV34:AV35"/>
    <mergeCell ref="AR32:AR33"/>
    <mergeCell ref="AS32:AS33"/>
    <mergeCell ref="AT32:AT33"/>
    <mergeCell ref="AU32:AU33"/>
    <mergeCell ref="AV32:AV33"/>
    <mergeCell ref="AW34:AW35"/>
    <mergeCell ref="AX34:AX35"/>
    <mergeCell ref="AY34:AY35"/>
    <mergeCell ref="AX32:AX33"/>
    <mergeCell ref="AY32:AY33"/>
    <mergeCell ref="AW32:AW33"/>
    <mergeCell ref="AR30:AR31"/>
    <mergeCell ref="AS30:AS31"/>
    <mergeCell ref="AT30:AT31"/>
    <mergeCell ref="AU30:AU31"/>
    <mergeCell ref="AV30:AV31"/>
    <mergeCell ref="AR28:AR29"/>
    <mergeCell ref="AS28:AS29"/>
    <mergeCell ref="AT28:AT29"/>
    <mergeCell ref="AU28:AU29"/>
    <mergeCell ref="AV28:AV29"/>
    <mergeCell ref="AR22:AR23"/>
    <mergeCell ref="AS22:AS23"/>
    <mergeCell ref="AT22:AT23"/>
    <mergeCell ref="AU22:AU23"/>
    <mergeCell ref="AV22:AV23"/>
    <mergeCell ref="AX16:AX21"/>
    <mergeCell ref="AY16:AY21"/>
    <mergeCell ref="AW22:AW23"/>
    <mergeCell ref="AX22:AX23"/>
    <mergeCell ref="AY22:AY23"/>
    <mergeCell ref="AR26:AR27"/>
    <mergeCell ref="AS26:AS27"/>
    <mergeCell ref="AT26:AT27"/>
    <mergeCell ref="AU26:AU27"/>
    <mergeCell ref="AV26:AV27"/>
    <mergeCell ref="AR24:AR25"/>
    <mergeCell ref="AS24:AS25"/>
    <mergeCell ref="AT24:AT25"/>
    <mergeCell ref="AU24:AU25"/>
    <mergeCell ref="AV24:AV25"/>
    <mergeCell ref="AW26:AW27"/>
    <mergeCell ref="AX26:AX27"/>
    <mergeCell ref="AY26:AY27"/>
    <mergeCell ref="AX24:AX25"/>
    <mergeCell ref="AY24:AY25"/>
    <mergeCell ref="AW24:AW25"/>
    <mergeCell ref="AO16:AO21"/>
    <mergeCell ref="AP16:AP21"/>
    <mergeCell ref="AQ16:AQ21"/>
    <mergeCell ref="AR16:AR21"/>
    <mergeCell ref="AS16:AS21"/>
    <mergeCell ref="AT16:AT21"/>
    <mergeCell ref="AU16:AU21"/>
    <mergeCell ref="AV16:AV21"/>
    <mergeCell ref="AW16:AW21"/>
    <mergeCell ref="AV6:AV7"/>
    <mergeCell ref="AR12:AR15"/>
    <mergeCell ref="AS12:AS15"/>
    <mergeCell ref="AT12:AT15"/>
    <mergeCell ref="AU12:AU15"/>
    <mergeCell ref="AV12:AV15"/>
    <mergeCell ref="AY8:AY9"/>
    <mergeCell ref="AR10:AR11"/>
    <mergeCell ref="AS10:AS11"/>
    <mergeCell ref="AT10:AT11"/>
    <mergeCell ref="AU10:AU11"/>
    <mergeCell ref="AV10:AV11"/>
    <mergeCell ref="AW10:AW11"/>
    <mergeCell ref="AW12:AW15"/>
    <mergeCell ref="AX12:AX15"/>
    <mergeCell ref="AY12:AY15"/>
    <mergeCell ref="AX10:AX11"/>
    <mergeCell ref="AY10:AY11"/>
    <mergeCell ref="AO12:AO15"/>
    <mergeCell ref="AP12:AP15"/>
    <mergeCell ref="AQ12:AQ15"/>
    <mergeCell ref="AO6:AO7"/>
    <mergeCell ref="AP6:AP7"/>
    <mergeCell ref="AQ6:AQ7"/>
    <mergeCell ref="AY7:AZ7"/>
    <mergeCell ref="AO8:AO9"/>
    <mergeCell ref="AP8:AP9"/>
    <mergeCell ref="AQ8:AQ9"/>
    <mergeCell ref="AO10:AO11"/>
    <mergeCell ref="AP10:AP11"/>
    <mergeCell ref="AQ10:AQ11"/>
    <mergeCell ref="AR8:AR9"/>
    <mergeCell ref="AS8:AS9"/>
    <mergeCell ref="AT8:AT9"/>
    <mergeCell ref="AU8:AU9"/>
    <mergeCell ref="AV8:AV9"/>
    <mergeCell ref="AW8:AW9"/>
    <mergeCell ref="AX8:AX9"/>
    <mergeCell ref="AR6:AR7"/>
    <mergeCell ref="AS6:AS7"/>
    <mergeCell ref="AT6:AT7"/>
    <mergeCell ref="AU6:AU7"/>
    <mergeCell ref="AO22:AO23"/>
    <mergeCell ref="AP22:AP23"/>
    <mergeCell ref="AQ22:AQ23"/>
    <mergeCell ref="AO24:AO25"/>
    <mergeCell ref="AP24:AP25"/>
    <mergeCell ref="AQ24:AQ25"/>
    <mergeCell ref="AO26:AO27"/>
    <mergeCell ref="AP26:AP27"/>
    <mergeCell ref="AQ26:AQ27"/>
    <mergeCell ref="AO28:AO29"/>
    <mergeCell ref="AP28:AP29"/>
    <mergeCell ref="AQ28:AQ29"/>
    <mergeCell ref="AO30:AO31"/>
    <mergeCell ref="AP30:AP31"/>
    <mergeCell ref="AQ30:AQ31"/>
    <mergeCell ref="AO32:AO33"/>
    <mergeCell ref="AP32:AP33"/>
    <mergeCell ref="AQ32:AQ33"/>
    <mergeCell ref="AO40:AO41"/>
    <mergeCell ref="AP40:AP41"/>
    <mergeCell ref="AQ40:AQ41"/>
    <mergeCell ref="AO42:AO43"/>
    <mergeCell ref="AP42:AP43"/>
    <mergeCell ref="AQ42:AQ43"/>
    <mergeCell ref="AO34:AO35"/>
    <mergeCell ref="AP34:AP35"/>
    <mergeCell ref="AQ34:AQ35"/>
    <mergeCell ref="AO36:AO37"/>
    <mergeCell ref="AP36:AP37"/>
    <mergeCell ref="AQ36:AQ37"/>
    <mergeCell ref="AO38:AO39"/>
    <mergeCell ref="AP38:AP39"/>
    <mergeCell ref="AQ38:AQ39"/>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FF036-D7EB-46C6-A84F-B9B4FB32FA06}">
  <sheetPr>
    <tabColor theme="9"/>
  </sheetPr>
  <dimension ref="B1:C99"/>
  <sheetViews>
    <sheetView topLeftCell="A83" workbookViewId="0">
      <selection activeCell="P129" sqref="P129"/>
    </sheetView>
  </sheetViews>
  <sheetFormatPr baseColWidth="10" defaultColWidth="11.453125" defaultRowHeight="14.5" x14ac:dyDescent="0.35"/>
  <sheetData>
    <row r="1" spans="2:3" ht="15" thickBot="1" x14ac:dyDescent="0.4"/>
    <row r="2" spans="2:3" ht="15" thickBot="1" x14ac:dyDescent="0.4">
      <c r="B2" s="385" t="s">
        <v>366</v>
      </c>
      <c r="C2" s="386" t="s">
        <v>88</v>
      </c>
    </row>
    <row r="3" spans="2:3" ht="15" thickBot="1" x14ac:dyDescent="0.4">
      <c r="B3" s="387"/>
      <c r="C3" s="388"/>
    </row>
    <row r="4" spans="2:3" ht="15" thickBot="1" x14ac:dyDescent="0.4">
      <c r="B4" s="389" t="s">
        <v>86</v>
      </c>
      <c r="C4" s="388" t="s">
        <v>139</v>
      </c>
    </row>
    <row r="5" spans="2:3" ht="15" thickBot="1" x14ac:dyDescent="0.4">
      <c r="B5" s="390" t="s">
        <v>367</v>
      </c>
      <c r="C5" s="388" t="s">
        <v>137</v>
      </c>
    </row>
    <row r="6" spans="2:3" ht="15" thickBot="1" x14ac:dyDescent="0.4">
      <c r="B6" s="390" t="s">
        <v>368</v>
      </c>
      <c r="C6" s="388" t="s">
        <v>139</v>
      </c>
    </row>
    <row r="7" spans="2:3" ht="15" thickBot="1" x14ac:dyDescent="0.4">
      <c r="B7" s="390" t="s">
        <v>369</v>
      </c>
      <c r="C7" s="388" t="s">
        <v>143</v>
      </c>
    </row>
    <row r="8" spans="2:3" ht="15" thickBot="1" x14ac:dyDescent="0.4">
      <c r="B8" s="390" t="s">
        <v>370</v>
      </c>
      <c r="C8" s="388" t="s">
        <v>139</v>
      </c>
    </row>
    <row r="9" spans="2:3" ht="15" thickBot="1" x14ac:dyDescent="0.4">
      <c r="B9" s="390" t="s">
        <v>371</v>
      </c>
      <c r="C9" s="388" t="s">
        <v>144</v>
      </c>
    </row>
    <row r="10" spans="2:3" ht="15" thickBot="1" x14ac:dyDescent="0.4">
      <c r="B10" s="390" t="s">
        <v>372</v>
      </c>
      <c r="C10" s="388" t="s">
        <v>143</v>
      </c>
    </row>
    <row r="11" spans="2:3" ht="15" thickBot="1" x14ac:dyDescent="0.4">
      <c r="B11" s="390" t="s">
        <v>373</v>
      </c>
      <c r="C11" s="388" t="s">
        <v>138</v>
      </c>
    </row>
    <row r="12" spans="2:3" ht="15" thickBot="1" x14ac:dyDescent="0.4">
      <c r="B12" s="390" t="s">
        <v>374</v>
      </c>
      <c r="C12" s="388" t="s">
        <v>142</v>
      </c>
    </row>
    <row r="13" spans="2:3" ht="15" thickBot="1" x14ac:dyDescent="0.4">
      <c r="B13" s="390" t="s">
        <v>375</v>
      </c>
      <c r="C13" s="388" t="s">
        <v>138</v>
      </c>
    </row>
    <row r="14" spans="2:3" ht="15" thickBot="1" x14ac:dyDescent="0.4">
      <c r="B14" s="390" t="s">
        <v>376</v>
      </c>
      <c r="C14" s="388" t="s">
        <v>144</v>
      </c>
    </row>
    <row r="15" spans="2:3" ht="15" thickBot="1" x14ac:dyDescent="0.4">
      <c r="B15" s="390" t="s">
        <v>377</v>
      </c>
      <c r="C15" s="388" t="s">
        <v>142</v>
      </c>
    </row>
    <row r="16" spans="2:3" ht="15" thickBot="1" x14ac:dyDescent="0.4">
      <c r="B16" s="390" t="s">
        <v>378</v>
      </c>
      <c r="C16" s="388" t="s">
        <v>144</v>
      </c>
    </row>
    <row r="17" spans="2:3" ht="15" thickBot="1" x14ac:dyDescent="0.4">
      <c r="B17" s="390" t="s">
        <v>379</v>
      </c>
      <c r="C17" s="388" t="s">
        <v>137</v>
      </c>
    </row>
    <row r="18" spans="2:3" ht="15" thickBot="1" x14ac:dyDescent="0.4">
      <c r="B18" s="390" t="s">
        <v>380</v>
      </c>
      <c r="C18" s="388" t="s">
        <v>139</v>
      </c>
    </row>
    <row r="19" spans="2:3" ht="15" thickBot="1" x14ac:dyDescent="0.4">
      <c r="B19" s="390" t="s">
        <v>381</v>
      </c>
      <c r="C19" s="388" t="s">
        <v>141</v>
      </c>
    </row>
    <row r="20" spans="2:3" ht="15" thickBot="1" x14ac:dyDescent="0.4">
      <c r="B20" s="390" t="s">
        <v>382</v>
      </c>
      <c r="C20" s="388" t="s">
        <v>141</v>
      </c>
    </row>
    <row r="21" spans="2:3" ht="15" thickBot="1" x14ac:dyDescent="0.4">
      <c r="B21" s="390" t="s">
        <v>383</v>
      </c>
      <c r="C21" s="388" t="s">
        <v>141</v>
      </c>
    </row>
    <row r="22" spans="2:3" ht="15" thickBot="1" x14ac:dyDescent="0.4">
      <c r="B22" s="390" t="s">
        <v>384</v>
      </c>
      <c r="C22" s="388" t="s">
        <v>139</v>
      </c>
    </row>
    <row r="23" spans="2:3" ht="15" thickBot="1" x14ac:dyDescent="0.4">
      <c r="B23" s="390" t="s">
        <v>385</v>
      </c>
      <c r="C23" s="388" t="s">
        <v>144</v>
      </c>
    </row>
    <row r="24" spans="2:3" ht="15" thickBot="1" x14ac:dyDescent="0.4">
      <c r="B24" s="390" t="s">
        <v>386</v>
      </c>
      <c r="C24" s="388" t="s">
        <v>144</v>
      </c>
    </row>
    <row r="25" spans="2:3" ht="15" thickBot="1" x14ac:dyDescent="0.4">
      <c r="B25" s="390" t="s">
        <v>387</v>
      </c>
      <c r="C25" s="388" t="s">
        <v>139</v>
      </c>
    </row>
    <row r="26" spans="2:3" ht="15" thickBot="1" x14ac:dyDescent="0.4">
      <c r="B26" s="390" t="s">
        <v>388</v>
      </c>
      <c r="C26" s="388" t="s">
        <v>140</v>
      </c>
    </row>
    <row r="27" spans="2:3" ht="15" thickBot="1" x14ac:dyDescent="0.4">
      <c r="B27" s="390" t="s">
        <v>389</v>
      </c>
      <c r="C27" s="388" t="s">
        <v>139</v>
      </c>
    </row>
    <row r="28" spans="2:3" ht="15" thickBot="1" x14ac:dyDescent="0.4">
      <c r="B28" s="390" t="s">
        <v>390</v>
      </c>
      <c r="C28" s="388" t="s">
        <v>142</v>
      </c>
    </row>
    <row r="29" spans="2:3" ht="15" thickBot="1" x14ac:dyDescent="0.4">
      <c r="B29" s="390" t="s">
        <v>391</v>
      </c>
      <c r="C29" s="388" t="s">
        <v>139</v>
      </c>
    </row>
    <row r="30" spans="2:3" ht="15" thickBot="1" x14ac:dyDescent="0.4">
      <c r="B30" s="390" t="s">
        <v>392</v>
      </c>
      <c r="C30" s="388" t="s">
        <v>143</v>
      </c>
    </row>
    <row r="31" spans="2:3" ht="15" thickBot="1" x14ac:dyDescent="0.4">
      <c r="B31" s="390" t="s">
        <v>393</v>
      </c>
      <c r="C31" s="388" t="s">
        <v>137</v>
      </c>
    </row>
    <row r="32" spans="2:3" ht="15" thickBot="1" x14ac:dyDescent="0.4">
      <c r="B32" s="390" t="s">
        <v>394</v>
      </c>
      <c r="C32" s="388" t="s">
        <v>137</v>
      </c>
    </row>
    <row r="33" spans="2:3" ht="15" thickBot="1" x14ac:dyDescent="0.4">
      <c r="B33" s="390" t="s">
        <v>395</v>
      </c>
      <c r="C33" s="388" t="s">
        <v>140</v>
      </c>
    </row>
    <row r="34" spans="2:3" ht="15" thickBot="1" x14ac:dyDescent="0.4">
      <c r="B34" s="390" t="s">
        <v>396</v>
      </c>
      <c r="C34" s="388" t="s">
        <v>144</v>
      </c>
    </row>
    <row r="35" spans="2:3" ht="15" thickBot="1" x14ac:dyDescent="0.4">
      <c r="B35" s="390" t="s">
        <v>397</v>
      </c>
      <c r="C35" s="388" t="s">
        <v>142</v>
      </c>
    </row>
    <row r="36" spans="2:3" ht="15" thickBot="1" x14ac:dyDescent="0.4">
      <c r="B36" s="390" t="s">
        <v>398</v>
      </c>
      <c r="C36" s="388" t="s">
        <v>142</v>
      </c>
    </row>
    <row r="37" spans="2:3" ht="15" thickBot="1" x14ac:dyDescent="0.4">
      <c r="B37" s="390" t="s">
        <v>399</v>
      </c>
      <c r="C37" s="388" t="s">
        <v>142</v>
      </c>
    </row>
    <row r="38" spans="2:3" ht="15" thickBot="1" x14ac:dyDescent="0.4">
      <c r="B38" s="390" t="s">
        <v>400</v>
      </c>
      <c r="C38" s="388" t="s">
        <v>144</v>
      </c>
    </row>
    <row r="39" spans="2:3" ht="15" thickBot="1" x14ac:dyDescent="0.4">
      <c r="B39" s="390" t="s">
        <v>401</v>
      </c>
      <c r="C39" s="388" t="s">
        <v>140</v>
      </c>
    </row>
    <row r="40" spans="2:3" ht="15" thickBot="1" x14ac:dyDescent="0.4">
      <c r="B40" s="390" t="s">
        <v>402</v>
      </c>
      <c r="C40" s="388" t="s">
        <v>141</v>
      </c>
    </row>
    <row r="41" spans="2:3" ht="15" thickBot="1" x14ac:dyDescent="0.4">
      <c r="B41" s="390" t="s">
        <v>403</v>
      </c>
      <c r="C41" s="388" t="s">
        <v>141</v>
      </c>
    </row>
    <row r="42" spans="2:3" ht="15" thickBot="1" x14ac:dyDescent="0.4">
      <c r="B42" s="390" t="s">
        <v>404</v>
      </c>
      <c r="C42" s="388" t="s">
        <v>139</v>
      </c>
    </row>
    <row r="43" spans="2:3" ht="15" thickBot="1" x14ac:dyDescent="0.4">
      <c r="B43" s="390" t="s">
        <v>405</v>
      </c>
      <c r="C43" s="388" t="s">
        <v>139</v>
      </c>
    </row>
    <row r="44" spans="2:3" ht="15" thickBot="1" x14ac:dyDescent="0.4">
      <c r="B44" s="390" t="s">
        <v>406</v>
      </c>
      <c r="C44" s="388" t="s">
        <v>142</v>
      </c>
    </row>
    <row r="45" spans="2:3" ht="15" thickBot="1" x14ac:dyDescent="0.4">
      <c r="B45" s="390" t="s">
        <v>407</v>
      </c>
      <c r="C45" s="388" t="s">
        <v>141</v>
      </c>
    </row>
    <row r="46" spans="2:3" ht="15" thickBot="1" x14ac:dyDescent="0.4">
      <c r="B46" s="390" t="s">
        <v>408</v>
      </c>
      <c r="C46" s="388" t="s">
        <v>139</v>
      </c>
    </row>
    <row r="47" spans="2:3" ht="15" thickBot="1" x14ac:dyDescent="0.4">
      <c r="B47" s="390" t="s">
        <v>409</v>
      </c>
      <c r="C47" s="388" t="s">
        <v>139</v>
      </c>
    </row>
    <row r="48" spans="2:3" ht="15" thickBot="1" x14ac:dyDescent="0.4">
      <c r="B48" s="390" t="s">
        <v>410</v>
      </c>
      <c r="C48" s="388" t="s">
        <v>141</v>
      </c>
    </row>
    <row r="49" spans="2:3" ht="15" thickBot="1" x14ac:dyDescent="0.4">
      <c r="B49" s="390" t="s">
        <v>411</v>
      </c>
      <c r="C49" s="388" t="s">
        <v>138</v>
      </c>
    </row>
    <row r="50" spans="2:3" ht="15" thickBot="1" x14ac:dyDescent="0.4">
      <c r="B50" s="390" t="s">
        <v>412</v>
      </c>
      <c r="C50" s="388" t="s">
        <v>142</v>
      </c>
    </row>
    <row r="51" spans="2:3" ht="15" thickBot="1" x14ac:dyDescent="0.4">
      <c r="B51" s="390" t="s">
        <v>413</v>
      </c>
      <c r="C51" s="388" t="s">
        <v>142</v>
      </c>
    </row>
    <row r="52" spans="2:3" ht="15" thickBot="1" x14ac:dyDescent="0.4">
      <c r="B52" s="390" t="s">
        <v>414</v>
      </c>
      <c r="C52" s="388" t="s">
        <v>143</v>
      </c>
    </row>
    <row r="53" spans="2:3" ht="15" thickBot="1" x14ac:dyDescent="0.4">
      <c r="B53" s="390" t="s">
        <v>415</v>
      </c>
      <c r="C53" s="388" t="s">
        <v>141</v>
      </c>
    </row>
    <row r="54" spans="2:3" ht="15" thickBot="1" x14ac:dyDescent="0.4">
      <c r="B54" s="390" t="s">
        <v>416</v>
      </c>
      <c r="C54" s="388" t="s">
        <v>140</v>
      </c>
    </row>
    <row r="55" spans="2:3" ht="15" thickBot="1" x14ac:dyDescent="0.4">
      <c r="B55" s="390" t="s">
        <v>417</v>
      </c>
      <c r="C55" s="388" t="s">
        <v>138</v>
      </c>
    </row>
    <row r="56" spans="2:3" ht="15" thickBot="1" x14ac:dyDescent="0.4">
      <c r="B56" s="390" t="s">
        <v>418</v>
      </c>
      <c r="C56" s="388" t="s">
        <v>138</v>
      </c>
    </row>
    <row r="57" spans="2:3" ht="15" thickBot="1" x14ac:dyDescent="0.4">
      <c r="B57" s="390" t="s">
        <v>419</v>
      </c>
      <c r="C57" s="388" t="s">
        <v>141</v>
      </c>
    </row>
    <row r="58" spans="2:3" ht="15" thickBot="1" x14ac:dyDescent="0.4">
      <c r="B58" s="390" t="s">
        <v>420</v>
      </c>
      <c r="C58" s="388" t="s">
        <v>138</v>
      </c>
    </row>
    <row r="59" spans="2:3" ht="15" thickBot="1" x14ac:dyDescent="0.4">
      <c r="B59" s="390" t="s">
        <v>421</v>
      </c>
      <c r="C59" s="388" t="s">
        <v>138</v>
      </c>
    </row>
    <row r="60" spans="2:3" ht="15" thickBot="1" x14ac:dyDescent="0.4">
      <c r="B60" s="390" t="s">
        <v>422</v>
      </c>
      <c r="C60" s="388" t="s">
        <v>140</v>
      </c>
    </row>
    <row r="61" spans="2:3" ht="15" thickBot="1" x14ac:dyDescent="0.4">
      <c r="B61" s="390" t="s">
        <v>423</v>
      </c>
      <c r="C61" s="388" t="s">
        <v>138</v>
      </c>
    </row>
    <row r="62" spans="2:3" ht="15" thickBot="1" x14ac:dyDescent="0.4">
      <c r="B62" s="390" t="s">
        <v>424</v>
      </c>
      <c r="C62" s="388" t="s">
        <v>138</v>
      </c>
    </row>
    <row r="63" spans="2:3" ht="15" thickBot="1" x14ac:dyDescent="0.4">
      <c r="B63" s="390" t="s">
        <v>425</v>
      </c>
      <c r="C63" s="388" t="s">
        <v>137</v>
      </c>
    </row>
    <row r="64" spans="2:3" ht="15" thickBot="1" x14ac:dyDescent="0.4">
      <c r="B64" s="390" t="s">
        <v>426</v>
      </c>
      <c r="C64" s="388" t="s">
        <v>137</v>
      </c>
    </row>
    <row r="65" spans="2:3" ht="15" thickBot="1" x14ac:dyDescent="0.4">
      <c r="B65" s="390" t="s">
        <v>427</v>
      </c>
      <c r="C65" s="388" t="s">
        <v>137</v>
      </c>
    </row>
    <row r="66" spans="2:3" ht="15" thickBot="1" x14ac:dyDescent="0.4">
      <c r="B66" s="390" t="s">
        <v>428</v>
      </c>
      <c r="C66" s="388" t="s">
        <v>137</v>
      </c>
    </row>
    <row r="67" spans="2:3" ht="15" thickBot="1" x14ac:dyDescent="0.4">
      <c r="B67" s="390" t="s">
        <v>429</v>
      </c>
      <c r="C67" s="388" t="s">
        <v>139</v>
      </c>
    </row>
    <row r="68" spans="2:3" ht="15" thickBot="1" x14ac:dyDescent="0.4">
      <c r="B68" s="390" t="s">
        <v>430</v>
      </c>
      <c r="C68" s="388" t="s">
        <v>142</v>
      </c>
    </row>
    <row r="69" spans="2:3" ht="15" thickBot="1" x14ac:dyDescent="0.4">
      <c r="B69" s="390" t="s">
        <v>431</v>
      </c>
      <c r="C69" s="388" t="s">
        <v>142</v>
      </c>
    </row>
    <row r="70" spans="2:3" ht="15" thickBot="1" x14ac:dyDescent="0.4">
      <c r="B70" s="390" t="s">
        <v>432</v>
      </c>
      <c r="C70" s="388" t="s">
        <v>144</v>
      </c>
    </row>
    <row r="71" spans="2:3" ht="15" thickBot="1" x14ac:dyDescent="0.4">
      <c r="B71" s="390" t="s">
        <v>433</v>
      </c>
      <c r="C71" s="388" t="s">
        <v>138</v>
      </c>
    </row>
    <row r="72" spans="2:3" ht="15" thickBot="1" x14ac:dyDescent="0.4">
      <c r="B72" s="390" t="s">
        <v>434</v>
      </c>
      <c r="C72" s="388" t="s">
        <v>138</v>
      </c>
    </row>
    <row r="73" spans="2:3" ht="15" thickBot="1" x14ac:dyDescent="0.4">
      <c r="B73" s="390" t="s">
        <v>435</v>
      </c>
      <c r="C73" s="388" t="s">
        <v>139</v>
      </c>
    </row>
    <row r="74" spans="2:3" ht="15" thickBot="1" x14ac:dyDescent="0.4">
      <c r="B74" s="390" t="s">
        <v>436</v>
      </c>
      <c r="C74" s="388" t="s">
        <v>138</v>
      </c>
    </row>
    <row r="75" spans="2:3" ht="15" thickBot="1" x14ac:dyDescent="0.4">
      <c r="B75" s="390" t="s">
        <v>437</v>
      </c>
      <c r="C75" s="388" t="s">
        <v>139</v>
      </c>
    </row>
    <row r="76" spans="2:3" ht="15" thickBot="1" x14ac:dyDescent="0.4">
      <c r="B76" s="390" t="s">
        <v>438</v>
      </c>
      <c r="C76" s="388" t="s">
        <v>141</v>
      </c>
    </row>
    <row r="77" spans="2:3" ht="15" thickBot="1" x14ac:dyDescent="0.4">
      <c r="B77" s="390" t="s">
        <v>439</v>
      </c>
      <c r="C77" s="388" t="s">
        <v>139</v>
      </c>
    </row>
    <row r="78" spans="2:3" ht="15" thickBot="1" x14ac:dyDescent="0.4">
      <c r="B78" s="390" t="s">
        <v>440</v>
      </c>
      <c r="C78" s="388" t="s">
        <v>139</v>
      </c>
    </row>
    <row r="79" spans="2:3" ht="15" thickBot="1" x14ac:dyDescent="0.4">
      <c r="B79" s="390" t="s">
        <v>441</v>
      </c>
      <c r="C79" s="388" t="s">
        <v>137</v>
      </c>
    </row>
    <row r="80" spans="2:3" ht="15" thickBot="1" x14ac:dyDescent="0.4">
      <c r="B80" s="390" t="s">
        <v>442</v>
      </c>
      <c r="C80" s="388" t="s">
        <v>137</v>
      </c>
    </row>
    <row r="81" spans="2:3" ht="15" thickBot="1" x14ac:dyDescent="0.4">
      <c r="B81" s="390" t="s">
        <v>443</v>
      </c>
      <c r="C81" s="388" t="s">
        <v>137</v>
      </c>
    </row>
    <row r="82" spans="2:3" ht="15" thickBot="1" x14ac:dyDescent="0.4">
      <c r="B82" s="390" t="s">
        <v>444</v>
      </c>
      <c r="C82" s="388" t="s">
        <v>137</v>
      </c>
    </row>
    <row r="83" spans="2:3" ht="15" thickBot="1" x14ac:dyDescent="0.4">
      <c r="B83" s="390" t="s">
        <v>445</v>
      </c>
      <c r="C83" s="388" t="s">
        <v>141</v>
      </c>
    </row>
    <row r="84" spans="2:3" ht="15" thickBot="1" x14ac:dyDescent="0.4">
      <c r="B84" s="390" t="s">
        <v>446</v>
      </c>
      <c r="C84" s="388" t="s">
        <v>137</v>
      </c>
    </row>
    <row r="85" spans="2:3" ht="15" thickBot="1" x14ac:dyDescent="0.4">
      <c r="B85" s="390" t="s">
        <v>447</v>
      </c>
      <c r="C85" s="388" t="s">
        <v>142</v>
      </c>
    </row>
    <row r="86" spans="2:3" ht="15" thickBot="1" x14ac:dyDescent="0.4">
      <c r="B86" s="390" t="s">
        <v>448</v>
      </c>
      <c r="C86" s="388" t="s">
        <v>142</v>
      </c>
    </row>
    <row r="87" spans="2:3" ht="15" thickBot="1" x14ac:dyDescent="0.4">
      <c r="B87" s="390" t="s">
        <v>449</v>
      </c>
      <c r="C87" s="388" t="s">
        <v>144</v>
      </c>
    </row>
    <row r="88" spans="2:3" ht="15" thickBot="1" x14ac:dyDescent="0.4">
      <c r="B88" s="390" t="s">
        <v>450</v>
      </c>
      <c r="C88" s="388" t="s">
        <v>143</v>
      </c>
    </row>
    <row r="89" spans="2:3" ht="15" thickBot="1" x14ac:dyDescent="0.4">
      <c r="B89" s="390" t="s">
        <v>451</v>
      </c>
      <c r="C89" s="388" t="s">
        <v>141</v>
      </c>
    </row>
    <row r="90" spans="2:3" ht="15" thickBot="1" x14ac:dyDescent="0.4">
      <c r="B90" s="390" t="s">
        <v>452</v>
      </c>
      <c r="C90" s="388" t="s">
        <v>141</v>
      </c>
    </row>
    <row r="91" spans="2:3" ht="15" thickBot="1" x14ac:dyDescent="0.4">
      <c r="B91" s="390" t="s">
        <v>453</v>
      </c>
      <c r="C91" s="388" t="s">
        <v>139</v>
      </c>
    </row>
    <row r="92" spans="2:3" ht="15" thickBot="1" x14ac:dyDescent="0.4">
      <c r="B92" s="390" t="s">
        <v>454</v>
      </c>
      <c r="C92" s="388" t="s">
        <v>138</v>
      </c>
    </row>
    <row r="93" spans="2:3" ht="15" thickBot="1" x14ac:dyDescent="0.4">
      <c r="B93" s="390" t="s">
        <v>455</v>
      </c>
      <c r="C93" s="388" t="s">
        <v>138</v>
      </c>
    </row>
    <row r="94" spans="2:3" ht="15" thickBot="1" x14ac:dyDescent="0.4">
      <c r="B94" s="390" t="s">
        <v>456</v>
      </c>
      <c r="C94" s="388" t="s">
        <v>138</v>
      </c>
    </row>
    <row r="95" spans="2:3" ht="15" thickBot="1" x14ac:dyDescent="0.4">
      <c r="B95" s="390" t="s">
        <v>457</v>
      </c>
      <c r="C95" s="388" t="s">
        <v>137</v>
      </c>
    </row>
    <row r="96" spans="2:3" ht="15" thickBot="1" x14ac:dyDescent="0.4">
      <c r="B96" s="390" t="s">
        <v>458</v>
      </c>
      <c r="C96" s="388" t="s">
        <v>137</v>
      </c>
    </row>
    <row r="97" spans="2:3" ht="15" thickBot="1" x14ac:dyDescent="0.4">
      <c r="B97" s="390" t="s">
        <v>459</v>
      </c>
      <c r="C97" s="388" t="s">
        <v>137</v>
      </c>
    </row>
    <row r="98" spans="2:3" ht="15" thickBot="1" x14ac:dyDescent="0.4">
      <c r="B98" s="390" t="s">
        <v>460</v>
      </c>
      <c r="C98" s="388" t="s">
        <v>137</v>
      </c>
    </row>
    <row r="99" spans="2:3" ht="15" thickBot="1" x14ac:dyDescent="0.4">
      <c r="B99" s="390" t="s">
        <v>461</v>
      </c>
      <c r="C99" s="388" t="s">
        <v>137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B57"/>
  <sheetViews>
    <sheetView topLeftCell="A34" workbookViewId="0">
      <selection activeCell="B57" sqref="B57"/>
    </sheetView>
  </sheetViews>
  <sheetFormatPr baseColWidth="10" defaultColWidth="11.453125" defaultRowHeight="14.5" x14ac:dyDescent="0.35"/>
  <cols>
    <col min="2" max="2" width="33.54296875" style="101" customWidth="1"/>
    <col min="3" max="3" width="30.81640625" customWidth="1"/>
  </cols>
  <sheetData>
    <row r="2" spans="1:2" x14ac:dyDescent="0.35">
      <c r="A2" s="100">
        <v>1</v>
      </c>
      <c r="B2" s="95" t="s">
        <v>31</v>
      </c>
    </row>
    <row r="3" spans="1:2" x14ac:dyDescent="0.35">
      <c r="A3" s="100">
        <v>2</v>
      </c>
      <c r="B3" s="96" t="s">
        <v>32</v>
      </c>
    </row>
    <row r="4" spans="1:2" x14ac:dyDescent="0.35">
      <c r="A4" s="100">
        <v>3</v>
      </c>
      <c r="B4" s="96" t="s">
        <v>33</v>
      </c>
    </row>
    <row r="5" spans="1:2" x14ac:dyDescent="0.35">
      <c r="A5" s="100">
        <v>4</v>
      </c>
      <c r="B5" s="96" t="s">
        <v>34</v>
      </c>
    </row>
    <row r="6" spans="1:2" x14ac:dyDescent="0.35">
      <c r="A6" s="100">
        <v>5</v>
      </c>
      <c r="B6" s="96" t="s">
        <v>36</v>
      </c>
    </row>
    <row r="7" spans="1:2" x14ac:dyDescent="0.35">
      <c r="A7" s="100">
        <v>6</v>
      </c>
      <c r="B7" s="95" t="s">
        <v>38</v>
      </c>
    </row>
    <row r="8" spans="1:2" x14ac:dyDescent="0.35">
      <c r="A8" s="100">
        <v>7</v>
      </c>
      <c r="B8" s="96" t="s">
        <v>32</v>
      </c>
    </row>
    <row r="9" spans="1:2" x14ac:dyDescent="0.35">
      <c r="A9" s="100">
        <v>8</v>
      </c>
      <c r="B9" s="96" t="s">
        <v>39</v>
      </c>
    </row>
    <row r="10" spans="1:2" x14ac:dyDescent="0.35">
      <c r="A10" s="100">
        <v>9</v>
      </c>
      <c r="B10" s="96" t="s">
        <v>40</v>
      </c>
    </row>
    <row r="11" spans="1:2" x14ac:dyDescent="0.35">
      <c r="A11" s="100">
        <v>10</v>
      </c>
      <c r="B11" s="96" t="s">
        <v>36</v>
      </c>
    </row>
    <row r="12" spans="1:2" x14ac:dyDescent="0.35">
      <c r="A12" s="100">
        <v>11</v>
      </c>
      <c r="B12" s="95" t="s">
        <v>42</v>
      </c>
    </row>
    <row r="13" spans="1:2" x14ac:dyDescent="0.35">
      <c r="A13" s="100">
        <v>12</v>
      </c>
      <c r="B13" s="96" t="s">
        <v>32</v>
      </c>
    </row>
    <row r="14" spans="1:2" x14ac:dyDescent="0.35">
      <c r="A14" s="100">
        <v>13</v>
      </c>
      <c r="B14" s="96" t="s">
        <v>43</v>
      </c>
    </row>
    <row r="15" spans="1:2" x14ac:dyDescent="0.35">
      <c r="A15" s="100">
        <v>14</v>
      </c>
      <c r="B15" s="96" t="s">
        <v>44</v>
      </c>
    </row>
    <row r="16" spans="1:2" x14ac:dyDescent="0.35">
      <c r="A16" s="100">
        <v>15</v>
      </c>
      <c r="B16" s="96" t="s">
        <v>36</v>
      </c>
    </row>
    <row r="17" spans="1:2" ht="22" x14ac:dyDescent="0.35">
      <c r="A17" s="100">
        <v>16</v>
      </c>
      <c r="B17" s="95" t="s">
        <v>462</v>
      </c>
    </row>
    <row r="18" spans="1:2" ht="22" x14ac:dyDescent="0.35">
      <c r="A18" s="100">
        <v>17</v>
      </c>
      <c r="B18" s="95" t="s">
        <v>463</v>
      </c>
    </row>
    <row r="19" spans="1:2" x14ac:dyDescent="0.35">
      <c r="A19" s="100">
        <v>18</v>
      </c>
      <c r="B19" s="95" t="s">
        <v>464</v>
      </c>
    </row>
    <row r="20" spans="1:2" x14ac:dyDescent="0.35">
      <c r="A20" s="100">
        <v>19</v>
      </c>
      <c r="B20" s="95" t="s">
        <v>465</v>
      </c>
    </row>
    <row r="21" spans="1:2" x14ac:dyDescent="0.35">
      <c r="A21" s="100">
        <v>20</v>
      </c>
      <c r="B21" s="97" t="s">
        <v>466</v>
      </c>
    </row>
    <row r="22" spans="1:2" x14ac:dyDescent="0.35">
      <c r="A22" s="100">
        <v>21</v>
      </c>
      <c r="B22" s="98" t="s">
        <v>467</v>
      </c>
    </row>
    <row r="23" spans="1:2" x14ac:dyDescent="0.35">
      <c r="A23" s="100">
        <v>22</v>
      </c>
      <c r="B23" s="98" t="s">
        <v>468</v>
      </c>
    </row>
    <row r="24" spans="1:2" x14ac:dyDescent="0.35">
      <c r="A24" s="100">
        <v>23</v>
      </c>
      <c r="B24" s="98" t="s">
        <v>82</v>
      </c>
    </row>
    <row r="25" spans="1:2" x14ac:dyDescent="0.35">
      <c r="A25" s="100">
        <v>24</v>
      </c>
      <c r="B25" s="98" t="s">
        <v>67</v>
      </c>
    </row>
    <row r="26" spans="1:2" x14ac:dyDescent="0.35">
      <c r="A26" s="100">
        <v>25</v>
      </c>
      <c r="B26" s="102" t="s">
        <v>68</v>
      </c>
    </row>
    <row r="27" spans="1:2" x14ac:dyDescent="0.35">
      <c r="A27" s="100">
        <v>26</v>
      </c>
      <c r="B27" s="102" t="s">
        <v>69</v>
      </c>
    </row>
    <row r="28" spans="1:2" x14ac:dyDescent="0.35">
      <c r="A28" s="100">
        <v>27</v>
      </c>
      <c r="B28" s="102" t="s">
        <v>70</v>
      </c>
    </row>
    <row r="29" spans="1:2" x14ac:dyDescent="0.35">
      <c r="A29" s="100">
        <v>28</v>
      </c>
      <c r="B29" s="98" t="s">
        <v>76</v>
      </c>
    </row>
    <row r="30" spans="1:2" x14ac:dyDescent="0.35">
      <c r="A30" s="100">
        <v>29</v>
      </c>
      <c r="B30" s="102" t="s">
        <v>469</v>
      </c>
    </row>
    <row r="31" spans="1:2" x14ac:dyDescent="0.35">
      <c r="A31" s="100">
        <v>30</v>
      </c>
      <c r="B31" s="102" t="s">
        <v>78</v>
      </c>
    </row>
    <row r="32" spans="1:2" ht="21" x14ac:dyDescent="0.35">
      <c r="A32" s="100">
        <v>31</v>
      </c>
      <c r="B32" s="97" t="s">
        <v>79</v>
      </c>
    </row>
    <row r="33" spans="1:2" ht="21" x14ac:dyDescent="0.35">
      <c r="A33" s="100">
        <v>32</v>
      </c>
      <c r="B33" s="97" t="s">
        <v>81</v>
      </c>
    </row>
    <row r="34" spans="1:2" x14ac:dyDescent="0.35">
      <c r="A34" s="100">
        <v>33</v>
      </c>
      <c r="B34" s="97" t="s">
        <v>65</v>
      </c>
    </row>
    <row r="35" spans="1:2" x14ac:dyDescent="0.35">
      <c r="A35" s="100">
        <v>34</v>
      </c>
      <c r="B35" s="103" t="s">
        <v>470</v>
      </c>
    </row>
    <row r="36" spans="1:2" x14ac:dyDescent="0.35">
      <c r="A36" s="100">
        <v>35</v>
      </c>
      <c r="B36" s="71" t="s">
        <v>471</v>
      </c>
    </row>
    <row r="37" spans="1:2" x14ac:dyDescent="0.35">
      <c r="A37" s="100">
        <v>36</v>
      </c>
      <c r="B37" s="99" t="s">
        <v>472</v>
      </c>
    </row>
    <row r="38" spans="1:2" x14ac:dyDescent="0.35">
      <c r="A38" s="100">
        <v>37</v>
      </c>
      <c r="B38" s="72" t="s">
        <v>473</v>
      </c>
    </row>
    <row r="39" spans="1:2" x14ac:dyDescent="0.35">
      <c r="A39" s="100">
        <v>38</v>
      </c>
      <c r="B39" s="73" t="s">
        <v>474</v>
      </c>
    </row>
    <row r="40" spans="1:2" x14ac:dyDescent="0.35">
      <c r="A40" s="100">
        <v>39</v>
      </c>
      <c r="B40" s="104" t="s">
        <v>475</v>
      </c>
    </row>
    <row r="41" spans="1:2" ht="21" x14ac:dyDescent="0.35">
      <c r="A41" s="100">
        <v>40</v>
      </c>
      <c r="B41" s="104" t="s">
        <v>476</v>
      </c>
    </row>
    <row r="42" spans="1:2" x14ac:dyDescent="0.35">
      <c r="A42" s="100">
        <v>41</v>
      </c>
      <c r="B42" s="104" t="s">
        <v>477</v>
      </c>
    </row>
    <row r="43" spans="1:2" x14ac:dyDescent="0.35">
      <c r="A43" s="100">
        <v>42</v>
      </c>
      <c r="B43" s="104" t="s">
        <v>478</v>
      </c>
    </row>
    <row r="44" spans="1:2" ht="21" x14ac:dyDescent="0.35">
      <c r="A44" s="100">
        <v>43</v>
      </c>
      <c r="B44" s="104" t="s">
        <v>479</v>
      </c>
    </row>
    <row r="45" spans="1:2" x14ac:dyDescent="0.35">
      <c r="A45" s="100">
        <v>44</v>
      </c>
      <c r="B45" s="104" t="s">
        <v>480</v>
      </c>
    </row>
    <row r="46" spans="1:2" x14ac:dyDescent="0.35">
      <c r="A46" s="100">
        <v>45</v>
      </c>
      <c r="B46" s="104" t="s">
        <v>481</v>
      </c>
    </row>
    <row r="47" spans="1:2" x14ac:dyDescent="0.35">
      <c r="A47" s="100">
        <v>46</v>
      </c>
      <c r="B47" s="105" t="s">
        <v>482</v>
      </c>
    </row>
    <row r="48" spans="1:2" x14ac:dyDescent="0.35">
      <c r="A48" s="100">
        <v>47</v>
      </c>
      <c r="B48" s="106" t="s">
        <v>483</v>
      </c>
    </row>
    <row r="49" spans="1:2" x14ac:dyDescent="0.35">
      <c r="A49" s="100">
        <v>48</v>
      </c>
      <c r="B49" s="106" t="s">
        <v>484</v>
      </c>
    </row>
    <row r="50" spans="1:2" x14ac:dyDescent="0.35">
      <c r="A50" s="100">
        <v>49</v>
      </c>
      <c r="B50" s="106" t="s">
        <v>485</v>
      </c>
    </row>
    <row r="51" spans="1:2" x14ac:dyDescent="0.35">
      <c r="A51" s="100">
        <v>50</v>
      </c>
      <c r="B51" s="106" t="s">
        <v>486</v>
      </c>
    </row>
    <row r="52" spans="1:2" x14ac:dyDescent="0.35">
      <c r="A52" s="100">
        <v>51</v>
      </c>
      <c r="B52" s="107" t="s">
        <v>487</v>
      </c>
    </row>
    <row r="53" spans="1:2" x14ac:dyDescent="0.35">
      <c r="A53" s="100">
        <v>52</v>
      </c>
      <c r="B53" s="108" t="s">
        <v>488</v>
      </c>
    </row>
    <row r="54" spans="1:2" x14ac:dyDescent="0.35">
      <c r="A54" s="100">
        <v>53</v>
      </c>
      <c r="B54" s="109" t="s">
        <v>208</v>
      </c>
    </row>
    <row r="55" spans="1:2" x14ac:dyDescent="0.35">
      <c r="A55" s="100">
        <v>54</v>
      </c>
      <c r="B55" s="109" t="s">
        <v>209</v>
      </c>
    </row>
    <row r="56" spans="1:2" ht="24" x14ac:dyDescent="0.35">
      <c r="A56" s="100">
        <v>55</v>
      </c>
      <c r="B56" s="109" t="s">
        <v>210</v>
      </c>
    </row>
    <row r="57" spans="1:2" x14ac:dyDescent="0.35">
      <c r="A57" s="100">
        <v>56</v>
      </c>
      <c r="B57" s="109" t="s">
        <v>211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sheetPr>
  <dimension ref="A3:D14"/>
  <sheetViews>
    <sheetView workbookViewId="0">
      <selection activeCell="F11" sqref="F11"/>
    </sheetView>
  </sheetViews>
  <sheetFormatPr baseColWidth="10" defaultColWidth="11.453125" defaultRowHeight="14.5" x14ac:dyDescent="0.35"/>
  <cols>
    <col min="1" max="1" width="30.81640625" customWidth="1"/>
    <col min="2" max="2" width="28.81640625" customWidth="1"/>
    <col min="3" max="3" width="22.81640625" customWidth="1"/>
    <col min="4" max="4" width="33.81640625" customWidth="1"/>
  </cols>
  <sheetData>
    <row r="3" spans="1:4" x14ac:dyDescent="0.35">
      <c r="A3" s="121"/>
      <c r="B3" s="121"/>
      <c r="C3" s="121"/>
      <c r="D3" s="122" t="s">
        <v>84</v>
      </c>
    </row>
    <row r="4" spans="1:4" x14ac:dyDescent="0.35">
      <c r="A4" s="831" t="s">
        <v>489</v>
      </c>
      <c r="B4" s="124" t="s">
        <v>490</v>
      </c>
      <c r="C4" s="118"/>
      <c r="D4" s="118"/>
    </row>
    <row r="5" spans="1:4" ht="87" x14ac:dyDescent="0.35">
      <c r="A5" s="832"/>
      <c r="B5" s="124" t="s">
        <v>491</v>
      </c>
      <c r="C5" s="118"/>
      <c r="D5" s="119" t="s">
        <v>492</v>
      </c>
    </row>
    <row r="6" spans="1:4" x14ac:dyDescent="0.35">
      <c r="A6" s="125" t="s">
        <v>493</v>
      </c>
      <c r="B6" s="126"/>
      <c r="C6" s="118"/>
      <c r="D6" s="120"/>
    </row>
    <row r="7" spans="1:4" x14ac:dyDescent="0.35">
      <c r="A7" s="831" t="s">
        <v>494</v>
      </c>
      <c r="B7" s="124" t="s">
        <v>495</v>
      </c>
      <c r="C7" s="118"/>
      <c r="D7" s="120" t="s">
        <v>496</v>
      </c>
    </row>
    <row r="8" spans="1:4" x14ac:dyDescent="0.35">
      <c r="A8" s="833"/>
      <c r="B8" s="124" t="s">
        <v>497</v>
      </c>
      <c r="C8" s="118"/>
      <c r="D8" s="120" t="s">
        <v>498</v>
      </c>
    </row>
    <row r="9" spans="1:4" x14ac:dyDescent="0.35">
      <c r="A9" s="833"/>
      <c r="B9" s="124" t="s">
        <v>499</v>
      </c>
      <c r="C9" s="118"/>
      <c r="D9" s="120" t="s">
        <v>500</v>
      </c>
    </row>
    <row r="10" spans="1:4" ht="29" x14ac:dyDescent="0.35">
      <c r="A10" s="833"/>
      <c r="B10" s="123" t="s">
        <v>501</v>
      </c>
      <c r="C10" s="124">
        <f>C9/' 1 Descript prod RC'!F25</f>
        <v>0</v>
      </c>
      <c r="D10" s="118"/>
    </row>
    <row r="11" spans="1:4" ht="29" x14ac:dyDescent="0.35">
      <c r="A11" s="833"/>
      <c r="B11" s="123" t="s">
        <v>502</v>
      </c>
      <c r="C11" s="124">
        <f>C7/' 1 Descript prod RC'!F4</f>
        <v>0</v>
      </c>
      <c r="D11" s="118"/>
    </row>
    <row r="12" spans="1:4" ht="43.5" x14ac:dyDescent="0.35">
      <c r="A12" s="833"/>
      <c r="B12" s="123" t="s">
        <v>503</v>
      </c>
      <c r="C12" s="124">
        <f>C8/' 1 Descript prod RC'!F25</f>
        <v>0</v>
      </c>
      <c r="D12" s="118"/>
    </row>
    <row r="13" spans="1:4" x14ac:dyDescent="0.35">
      <c r="A13" s="833"/>
      <c r="B13" s="123" t="s">
        <v>504</v>
      </c>
      <c r="C13" s="124">
        <f>C8/' 1 Descript prod RC'!F35</f>
        <v>0</v>
      </c>
      <c r="D13" s="118"/>
    </row>
    <row r="14" spans="1:4" x14ac:dyDescent="0.35">
      <c r="A14" s="832"/>
      <c r="B14" s="123" t="s">
        <v>505</v>
      </c>
      <c r="C14" s="124">
        <f>C9/' 1 Descript prod RC'!E29</f>
        <v>0</v>
      </c>
      <c r="D14" s="118"/>
    </row>
  </sheetData>
  <mergeCells count="2">
    <mergeCell ref="A4:A5"/>
    <mergeCell ref="A7:A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B19AD-A5F4-4945-877E-95269B99B8B4}">
  <sheetPr>
    <tabColor rgb="FFFFFF00"/>
    <pageSetUpPr fitToPage="1"/>
  </sheetPr>
  <dimension ref="A1:V349"/>
  <sheetViews>
    <sheetView showGridLines="0" zoomScaleNormal="100" workbookViewId="0"/>
  </sheetViews>
  <sheetFormatPr baseColWidth="10" defaultColWidth="11.453125" defaultRowHeight="12.5" x14ac:dyDescent="0.35"/>
  <cols>
    <col min="1" max="1" width="17.54296875" style="518" customWidth="1"/>
    <col min="2" max="2" width="74.7265625" style="518" customWidth="1"/>
    <col min="3" max="3" width="22.7265625" style="518" customWidth="1"/>
    <col min="4" max="4" width="19.7265625" style="518" customWidth="1"/>
    <col min="5" max="5" width="16.7265625" style="518" customWidth="1"/>
    <col min="6" max="6" width="15.1796875" style="477" customWidth="1"/>
    <col min="7" max="15" width="11.453125" style="477"/>
    <col min="16" max="16384" width="11.453125" style="518"/>
  </cols>
  <sheetData>
    <row r="1" spans="1:22" s="477" customFormat="1" ht="114.75" customHeight="1" x14ac:dyDescent="0.35">
      <c r="B1" s="672" t="s">
        <v>592</v>
      </c>
      <c r="C1" s="672"/>
      <c r="D1" s="672"/>
      <c r="E1" s="478">
        <v>44131</v>
      </c>
    </row>
    <row r="2" spans="1:22" s="479" customFormat="1" ht="23" x14ac:dyDescent="0.35">
      <c r="A2" s="673" t="s">
        <v>593</v>
      </c>
      <c r="B2" s="673"/>
      <c r="C2" s="673"/>
      <c r="D2" s="673"/>
      <c r="E2" s="673"/>
      <c r="G2" s="480"/>
      <c r="H2" s="481"/>
      <c r="I2" s="481"/>
      <c r="J2" s="481"/>
      <c r="K2" s="481"/>
      <c r="L2" s="481"/>
      <c r="M2" s="481"/>
      <c r="N2" s="481"/>
      <c r="O2" s="481"/>
      <c r="P2" s="481"/>
      <c r="Q2" s="481"/>
      <c r="R2" s="481"/>
      <c r="S2" s="481"/>
      <c r="T2" s="481"/>
      <c r="U2" s="481"/>
      <c r="V2" s="481"/>
    </row>
    <row r="3" spans="1:22" s="477" customFormat="1" ht="14" x14ac:dyDescent="0.35">
      <c r="A3" s="674" t="s">
        <v>594</v>
      </c>
      <c r="B3" s="674"/>
      <c r="C3" s="674"/>
      <c r="D3" s="674"/>
      <c r="E3" s="674"/>
    </row>
    <row r="4" spans="1:22" s="477" customFormat="1" ht="40.5" customHeight="1" x14ac:dyDescent="0.35">
      <c r="A4" s="675" t="s">
        <v>595</v>
      </c>
      <c r="B4" s="675"/>
      <c r="C4" s="675"/>
      <c r="D4" s="675"/>
      <c r="E4" s="675"/>
    </row>
    <row r="5" spans="1:22" s="477" customFormat="1" ht="14" x14ac:dyDescent="0.35">
      <c r="A5" s="484" t="s">
        <v>596</v>
      </c>
      <c r="B5" s="481"/>
      <c r="C5" s="481"/>
      <c r="D5" s="481"/>
      <c r="E5" s="481"/>
    </row>
    <row r="6" spans="1:22" s="477" customFormat="1" ht="14.5" x14ac:dyDescent="0.35">
      <c r="A6" s="485" t="s">
        <v>597</v>
      </c>
      <c r="B6" s="481"/>
      <c r="C6" s="481"/>
      <c r="D6" s="481"/>
      <c r="E6" s="481"/>
    </row>
    <row r="7" spans="1:22" s="477" customFormat="1" ht="14.5" x14ac:dyDescent="0.35">
      <c r="A7" s="485" t="s">
        <v>598</v>
      </c>
      <c r="B7" s="481"/>
      <c r="C7" s="482"/>
      <c r="D7" s="482"/>
      <c r="E7" s="482"/>
    </row>
    <row r="8" spans="1:22" s="477" customFormat="1" ht="14.5" x14ac:dyDescent="0.35">
      <c r="A8" s="486"/>
      <c r="B8" s="487"/>
      <c r="C8" s="487"/>
      <c r="D8" s="487"/>
      <c r="E8" s="487"/>
    </row>
    <row r="9" spans="1:22" s="477" customFormat="1" ht="14.5" x14ac:dyDescent="0.35">
      <c r="A9" s="488" t="s">
        <v>599</v>
      </c>
      <c r="B9" s="481"/>
      <c r="C9" s="489"/>
      <c r="D9" s="490"/>
      <c r="E9" s="491"/>
    </row>
    <row r="10" spans="1:22" s="477" customFormat="1" ht="14.5" x14ac:dyDescent="0.35">
      <c r="A10" s="492" t="s">
        <v>600</v>
      </c>
      <c r="B10" s="481"/>
      <c r="C10" s="481"/>
      <c r="D10" s="489"/>
      <c r="E10" s="491"/>
    </row>
    <row r="11" spans="1:22" s="477" customFormat="1" ht="14.5" x14ac:dyDescent="0.35">
      <c r="A11" s="492" t="s">
        <v>601</v>
      </c>
      <c r="B11" s="479"/>
      <c r="C11" s="676" t="s">
        <v>602</v>
      </c>
      <c r="D11" s="677"/>
      <c r="E11" s="677"/>
    </row>
    <row r="12" spans="1:22" s="477" customFormat="1" x14ac:dyDescent="0.35">
      <c r="B12" s="493"/>
      <c r="C12" s="493"/>
      <c r="D12" s="493"/>
      <c r="E12" s="493"/>
    </row>
    <row r="13" spans="1:22" s="494" customFormat="1" ht="23" x14ac:dyDescent="0.35">
      <c r="A13" s="671" t="s">
        <v>603</v>
      </c>
      <c r="B13" s="671" t="s">
        <v>604</v>
      </c>
      <c r="C13" s="671"/>
      <c r="D13" s="671"/>
      <c r="E13" s="671"/>
    </row>
    <row r="14" spans="1:22" s="477" customFormat="1" x14ac:dyDescent="0.35">
      <c r="B14" s="493"/>
      <c r="C14" s="493"/>
      <c r="D14" s="493"/>
      <c r="E14" s="493"/>
    </row>
    <row r="15" spans="1:22" s="477" customFormat="1" ht="12.65" customHeight="1" x14ac:dyDescent="0.35">
      <c r="A15" s="679" t="s">
        <v>605</v>
      </c>
      <c r="B15" s="679"/>
      <c r="C15" s="679"/>
      <c r="D15" s="679"/>
      <c r="E15" s="679"/>
    </row>
    <row r="16" spans="1:22" s="477" customFormat="1" ht="15.5" x14ac:dyDescent="0.35">
      <c r="B16" s="495" t="s">
        <v>606</v>
      </c>
      <c r="E16" s="496"/>
    </row>
    <row r="17" spans="1:5" s="477" customFormat="1" ht="15.5" x14ac:dyDescent="0.35">
      <c r="B17" s="495" t="s">
        <v>610</v>
      </c>
      <c r="E17" s="496"/>
    </row>
    <row r="18" spans="1:5" s="477" customFormat="1" ht="18" customHeight="1" x14ac:dyDescent="0.35">
      <c r="A18" s="685" t="s">
        <v>760</v>
      </c>
      <c r="B18" s="685"/>
      <c r="C18" s="685"/>
      <c r="D18" s="685"/>
      <c r="E18" s="685"/>
    </row>
    <row r="19" spans="1:5" s="477" customFormat="1" ht="15.5" x14ac:dyDescent="0.35">
      <c r="B19" s="495" t="s">
        <v>607</v>
      </c>
      <c r="C19" s="496"/>
      <c r="D19" s="496"/>
      <c r="E19" s="496"/>
    </row>
    <row r="20" spans="1:5" s="477" customFormat="1" ht="15.5" x14ac:dyDescent="0.35">
      <c r="B20" s="495" t="s">
        <v>608</v>
      </c>
      <c r="C20" s="496"/>
      <c r="D20" s="496"/>
      <c r="E20" s="496"/>
    </row>
    <row r="21" spans="1:5" s="477" customFormat="1" ht="15.5" x14ac:dyDescent="0.35">
      <c r="B21" s="495" t="s">
        <v>609</v>
      </c>
      <c r="C21" s="496"/>
      <c r="D21" s="496"/>
      <c r="E21" s="496"/>
    </row>
    <row r="22" spans="1:5" s="477" customFormat="1" ht="15.5" x14ac:dyDescent="0.35">
      <c r="B22" s="495" t="s">
        <v>612</v>
      </c>
      <c r="C22" s="496"/>
      <c r="D22" s="496"/>
      <c r="E22" s="496"/>
    </row>
    <row r="23" spans="1:5" s="477" customFormat="1" ht="15.5" x14ac:dyDescent="0.35">
      <c r="B23" s="495" t="s">
        <v>611</v>
      </c>
      <c r="C23" s="496"/>
      <c r="D23" s="496"/>
      <c r="E23" s="496"/>
    </row>
    <row r="24" spans="1:5" s="477" customFormat="1" ht="15.5" x14ac:dyDescent="0.35">
      <c r="C24" s="496"/>
      <c r="D24" s="496"/>
      <c r="E24" s="496"/>
    </row>
    <row r="25" spans="1:5" s="477" customFormat="1" x14ac:dyDescent="0.35">
      <c r="B25" s="493"/>
      <c r="C25" s="493"/>
      <c r="D25" s="493"/>
      <c r="E25" s="493"/>
    </row>
    <row r="26" spans="1:5" s="477" customFormat="1" ht="23" x14ac:dyDescent="0.35">
      <c r="A26" s="680" t="s">
        <v>613</v>
      </c>
      <c r="B26" s="680"/>
      <c r="C26" s="680"/>
      <c r="D26" s="680"/>
      <c r="E26" s="680"/>
    </row>
    <row r="27" spans="1:5" s="477" customFormat="1" x14ac:dyDescent="0.35">
      <c r="B27" s="493"/>
      <c r="C27" s="493"/>
      <c r="D27" s="493"/>
      <c r="E27" s="493"/>
    </row>
    <row r="28" spans="1:5" s="477" customFormat="1" ht="41.5" customHeight="1" x14ac:dyDescent="0.35">
      <c r="A28" s="681" t="s">
        <v>614</v>
      </c>
      <c r="B28" s="681"/>
      <c r="C28" s="681"/>
      <c r="D28" s="681"/>
      <c r="E28" s="681"/>
    </row>
    <row r="29" spans="1:5" s="477" customFormat="1" ht="89.15" customHeight="1" x14ac:dyDescent="0.35">
      <c r="A29" s="682" t="s">
        <v>615</v>
      </c>
      <c r="B29" s="682"/>
      <c r="C29" s="682"/>
      <c r="D29" s="682"/>
      <c r="E29" s="682"/>
    </row>
    <row r="30" spans="1:5" s="477" customFormat="1" ht="8.5" customHeight="1" x14ac:dyDescent="0.35">
      <c r="A30" s="497"/>
      <c r="B30" s="498"/>
      <c r="C30" s="499"/>
      <c r="D30" s="497"/>
      <c r="E30" s="497"/>
    </row>
    <row r="31" spans="1:5" s="477" customFormat="1" ht="14" x14ac:dyDescent="0.35">
      <c r="A31" s="500" t="s">
        <v>616</v>
      </c>
      <c r="C31" s="501" t="s">
        <v>617</v>
      </c>
      <c r="D31" s="502" t="s">
        <v>618</v>
      </c>
      <c r="E31" s="503"/>
    </row>
    <row r="32" spans="1:5" s="477" customFormat="1" ht="7" customHeight="1" x14ac:dyDescent="0.35">
      <c r="A32" s="500"/>
      <c r="C32" s="501"/>
      <c r="D32" s="504"/>
      <c r="E32" s="503"/>
    </row>
    <row r="33" spans="1:22" s="477" customFormat="1" ht="28" customHeight="1" x14ac:dyDescent="0.35">
      <c r="A33" s="671" t="s">
        <v>619</v>
      </c>
      <c r="B33" s="671"/>
      <c r="C33" s="671"/>
      <c r="D33" s="671"/>
      <c r="E33" s="671"/>
    </row>
    <row r="34" spans="1:22" s="477" customFormat="1" ht="26.5" customHeight="1" x14ac:dyDescent="0.35">
      <c r="A34" s="683" t="s">
        <v>620</v>
      </c>
      <c r="B34" s="683"/>
      <c r="C34" s="683"/>
      <c r="D34" s="683"/>
      <c r="E34" s="683"/>
    </row>
    <row r="35" spans="1:22" s="477" customFormat="1" ht="26" x14ac:dyDescent="0.35">
      <c r="A35" s="505"/>
      <c r="B35" s="506" t="s">
        <v>621</v>
      </c>
      <c r="C35" s="506" t="s">
        <v>622</v>
      </c>
      <c r="D35" s="506" t="s">
        <v>623</v>
      </c>
      <c r="E35" s="507" t="s">
        <v>624</v>
      </c>
      <c r="P35" s="518"/>
      <c r="Q35" s="518"/>
      <c r="R35" s="518"/>
      <c r="S35" s="518"/>
      <c r="T35" s="518"/>
      <c r="U35" s="518"/>
      <c r="V35" s="518"/>
    </row>
    <row r="36" spans="1:22" s="477" customFormat="1" ht="18" customHeight="1" x14ac:dyDescent="0.35">
      <c r="A36" s="678" t="s">
        <v>625</v>
      </c>
      <c r="B36" s="509" t="s">
        <v>626</v>
      </c>
      <c r="C36" s="510" t="s">
        <v>618</v>
      </c>
      <c r="D36" s="510"/>
      <c r="E36" s="511">
        <v>0</v>
      </c>
      <c r="P36" s="518"/>
      <c r="Q36" s="518"/>
      <c r="R36" s="518"/>
      <c r="S36" s="518"/>
      <c r="T36" s="518"/>
      <c r="U36" s="518"/>
      <c r="V36" s="518"/>
    </row>
    <row r="37" spans="1:22" s="477" customFormat="1" ht="18" customHeight="1" thickBot="1" x14ac:dyDescent="0.4">
      <c r="A37" s="678"/>
      <c r="B37" s="512" t="s">
        <v>627</v>
      </c>
      <c r="C37" s="510" t="s">
        <v>618</v>
      </c>
      <c r="D37" s="510"/>
      <c r="E37" s="511">
        <v>0</v>
      </c>
      <c r="P37" s="518"/>
      <c r="Q37" s="518"/>
      <c r="R37" s="518"/>
      <c r="S37" s="518"/>
      <c r="T37" s="518"/>
      <c r="U37" s="518"/>
      <c r="V37" s="518"/>
    </row>
    <row r="38" spans="1:22" s="477" customFormat="1" ht="18" customHeight="1" thickBot="1" x14ac:dyDescent="0.4">
      <c r="A38" s="513" t="s">
        <v>628</v>
      </c>
      <c r="B38" s="514"/>
      <c r="C38" s="514"/>
      <c r="D38" s="515" t="s">
        <v>629</v>
      </c>
      <c r="E38" s="516">
        <f>SUM(E36:E37)</f>
        <v>0</v>
      </c>
      <c r="P38" s="518"/>
      <c r="Q38" s="518"/>
      <c r="R38" s="518"/>
      <c r="S38" s="518"/>
      <c r="T38" s="518"/>
      <c r="U38" s="518"/>
      <c r="V38" s="518"/>
    </row>
    <row r="39" spans="1:22" s="477" customFormat="1" ht="18" customHeight="1" x14ac:dyDescent="0.35">
      <c r="A39" s="678" t="s">
        <v>630</v>
      </c>
      <c r="B39" s="517" t="s">
        <v>631</v>
      </c>
      <c r="C39" s="510" t="s">
        <v>618</v>
      </c>
      <c r="D39" s="510"/>
      <c r="E39" s="511">
        <v>0</v>
      </c>
      <c r="P39" s="518"/>
      <c r="Q39" s="518"/>
      <c r="R39" s="518"/>
      <c r="S39" s="518"/>
      <c r="T39" s="518"/>
      <c r="U39" s="518"/>
      <c r="V39" s="518"/>
    </row>
    <row r="40" spans="1:22" s="477" customFormat="1" ht="18" customHeight="1" x14ac:dyDescent="0.35">
      <c r="A40" s="678"/>
      <c r="B40" s="517" t="s">
        <v>632</v>
      </c>
      <c r="C40" s="510" t="s">
        <v>618</v>
      </c>
      <c r="D40" s="510"/>
      <c r="E40" s="511">
        <v>0</v>
      </c>
      <c r="P40" s="518"/>
      <c r="Q40" s="518"/>
      <c r="R40" s="518"/>
      <c r="S40" s="518"/>
      <c r="T40" s="518"/>
      <c r="U40" s="518"/>
      <c r="V40" s="518"/>
    </row>
    <row r="41" spans="1:22" s="477" customFormat="1" ht="18" customHeight="1" x14ac:dyDescent="0.35">
      <c r="A41" s="678"/>
      <c r="B41" s="509" t="s">
        <v>633</v>
      </c>
      <c r="C41" s="510" t="s">
        <v>618</v>
      </c>
      <c r="D41" s="510"/>
      <c r="E41" s="511">
        <v>0</v>
      </c>
      <c r="P41" s="518"/>
      <c r="Q41" s="518"/>
      <c r="R41" s="518"/>
      <c r="S41" s="518"/>
      <c r="T41" s="518"/>
      <c r="U41" s="518"/>
      <c r="V41" s="518"/>
    </row>
    <row r="42" spans="1:22" s="477" customFormat="1" ht="18" customHeight="1" thickBot="1" x14ac:dyDescent="0.4">
      <c r="A42" s="678"/>
      <c r="B42" s="512" t="s">
        <v>627</v>
      </c>
      <c r="C42" s="510" t="s">
        <v>618</v>
      </c>
      <c r="D42" s="510"/>
      <c r="E42" s="511">
        <v>0</v>
      </c>
      <c r="P42" s="518"/>
      <c r="Q42" s="518"/>
      <c r="R42" s="518"/>
      <c r="S42" s="518"/>
      <c r="T42" s="518"/>
      <c r="U42" s="518"/>
      <c r="V42" s="518"/>
    </row>
    <row r="43" spans="1:22" s="477" customFormat="1" ht="18" customHeight="1" thickBot="1" x14ac:dyDescent="0.4">
      <c r="A43" s="513" t="s">
        <v>628</v>
      </c>
      <c r="B43" s="513"/>
      <c r="C43" s="513"/>
      <c r="D43" s="515" t="s">
        <v>634</v>
      </c>
      <c r="E43" s="516">
        <f>SUM(E39:E42)</f>
        <v>0</v>
      </c>
      <c r="P43" s="518"/>
      <c r="Q43" s="518"/>
      <c r="R43" s="518"/>
      <c r="S43" s="518"/>
      <c r="T43" s="518"/>
      <c r="U43" s="518"/>
      <c r="V43" s="518"/>
    </row>
    <row r="44" spans="1:22" s="477" customFormat="1" ht="18" customHeight="1" x14ac:dyDescent="0.35">
      <c r="A44" s="678" t="s">
        <v>635</v>
      </c>
      <c r="B44" s="517" t="s">
        <v>636</v>
      </c>
      <c r="C44" s="510" t="s">
        <v>618</v>
      </c>
      <c r="D44" s="510"/>
      <c r="E44" s="511">
        <v>0</v>
      </c>
      <c r="P44" s="518"/>
      <c r="Q44" s="518"/>
      <c r="R44" s="518"/>
      <c r="S44" s="518"/>
      <c r="T44" s="518"/>
      <c r="U44" s="518"/>
      <c r="V44" s="518"/>
    </row>
    <row r="45" spans="1:22" s="477" customFormat="1" ht="18" customHeight="1" x14ac:dyDescent="0.35">
      <c r="A45" s="678"/>
      <c r="B45" s="509" t="s">
        <v>637</v>
      </c>
      <c r="C45" s="510" t="s">
        <v>618</v>
      </c>
      <c r="D45" s="510"/>
      <c r="E45" s="511">
        <v>0</v>
      </c>
      <c r="P45" s="518"/>
      <c r="Q45" s="518"/>
      <c r="R45" s="518"/>
      <c r="S45" s="518"/>
      <c r="T45" s="518"/>
      <c r="U45" s="518"/>
      <c r="V45" s="518"/>
    </row>
    <row r="46" spans="1:22" s="477" customFormat="1" ht="18" customHeight="1" x14ac:dyDescent="0.35">
      <c r="A46" s="678"/>
      <c r="B46" s="509" t="s">
        <v>478</v>
      </c>
      <c r="C46" s="510" t="s">
        <v>618</v>
      </c>
      <c r="D46" s="510"/>
      <c r="E46" s="511">
        <v>0</v>
      </c>
      <c r="P46" s="518"/>
      <c r="Q46" s="518"/>
      <c r="R46" s="518"/>
      <c r="S46" s="518"/>
      <c r="T46" s="518"/>
      <c r="U46" s="518"/>
      <c r="V46" s="518"/>
    </row>
    <row r="47" spans="1:22" s="477" customFormat="1" ht="18" customHeight="1" x14ac:dyDescent="0.35">
      <c r="A47" s="678"/>
      <c r="B47" s="509" t="s">
        <v>638</v>
      </c>
      <c r="C47" s="510" t="s">
        <v>618</v>
      </c>
      <c r="D47" s="510"/>
      <c r="E47" s="511">
        <v>0</v>
      </c>
      <c r="P47" s="518"/>
      <c r="Q47" s="518"/>
      <c r="R47" s="518"/>
      <c r="S47" s="518"/>
      <c r="T47" s="518"/>
      <c r="U47" s="518"/>
      <c r="V47" s="518"/>
    </row>
    <row r="48" spans="1:22" s="477" customFormat="1" ht="18" customHeight="1" x14ac:dyDescent="0.35">
      <c r="A48" s="678"/>
      <c r="B48" s="509" t="s">
        <v>639</v>
      </c>
      <c r="C48" s="510" t="s">
        <v>618</v>
      </c>
      <c r="D48" s="510"/>
      <c r="E48" s="511">
        <v>0</v>
      </c>
      <c r="P48" s="518"/>
      <c r="Q48" s="518"/>
      <c r="R48" s="518"/>
      <c r="S48" s="518"/>
      <c r="T48" s="518"/>
      <c r="U48" s="518"/>
      <c r="V48" s="518"/>
    </row>
    <row r="49" spans="1:22" s="477" customFormat="1" ht="18" customHeight="1" x14ac:dyDescent="0.35">
      <c r="A49" s="678"/>
      <c r="B49" s="509" t="s">
        <v>640</v>
      </c>
      <c r="C49" s="510" t="s">
        <v>618</v>
      </c>
      <c r="D49" s="510"/>
      <c r="E49" s="511">
        <v>0</v>
      </c>
      <c r="P49" s="518"/>
      <c r="Q49" s="518"/>
      <c r="R49" s="518"/>
      <c r="S49" s="518"/>
      <c r="T49" s="518"/>
      <c r="U49" s="518"/>
      <c r="V49" s="518"/>
    </row>
    <row r="50" spans="1:22" s="477" customFormat="1" ht="18" customHeight="1" x14ac:dyDescent="0.35">
      <c r="A50" s="678"/>
      <c r="B50" s="509" t="s">
        <v>641</v>
      </c>
      <c r="C50" s="510" t="s">
        <v>618</v>
      </c>
      <c r="D50" s="510"/>
      <c r="E50" s="511">
        <v>0</v>
      </c>
      <c r="P50" s="518"/>
      <c r="Q50" s="518"/>
      <c r="R50" s="518"/>
      <c r="S50" s="518"/>
      <c r="T50" s="518"/>
      <c r="U50" s="518"/>
      <c r="V50" s="518"/>
    </row>
    <row r="51" spans="1:22" ht="18" customHeight="1" x14ac:dyDescent="0.35">
      <c r="A51" s="678"/>
      <c r="B51" s="509" t="s">
        <v>642</v>
      </c>
      <c r="C51" s="510" t="s">
        <v>618</v>
      </c>
      <c r="D51" s="510"/>
      <c r="E51" s="511">
        <v>0</v>
      </c>
    </row>
    <row r="52" spans="1:22" ht="18" customHeight="1" x14ac:dyDescent="0.35">
      <c r="A52" s="678"/>
      <c r="B52" s="509" t="s">
        <v>643</v>
      </c>
      <c r="C52" s="510" t="s">
        <v>618</v>
      </c>
      <c r="D52" s="510"/>
      <c r="E52" s="511">
        <v>0</v>
      </c>
    </row>
    <row r="53" spans="1:22" ht="18" customHeight="1" x14ac:dyDescent="0.35">
      <c r="A53" s="678"/>
      <c r="B53" s="509" t="s">
        <v>644</v>
      </c>
      <c r="C53" s="510" t="s">
        <v>618</v>
      </c>
      <c r="D53" s="510"/>
      <c r="E53" s="511">
        <v>0</v>
      </c>
    </row>
    <row r="54" spans="1:22" ht="18" customHeight="1" x14ac:dyDescent="0.35">
      <c r="A54" s="678"/>
      <c r="B54" s="509" t="s">
        <v>645</v>
      </c>
      <c r="C54" s="510" t="s">
        <v>618</v>
      </c>
      <c r="D54" s="510"/>
      <c r="E54" s="511">
        <v>0</v>
      </c>
    </row>
    <row r="55" spans="1:22" ht="18" customHeight="1" x14ac:dyDescent="0.35">
      <c r="A55" s="678"/>
      <c r="B55" s="509" t="s">
        <v>646</v>
      </c>
      <c r="C55" s="510" t="s">
        <v>618</v>
      </c>
      <c r="D55" s="510"/>
      <c r="E55" s="511">
        <v>0</v>
      </c>
    </row>
    <row r="56" spans="1:22" ht="18" customHeight="1" thickBot="1" x14ac:dyDescent="0.4">
      <c r="A56" s="678"/>
      <c r="B56" s="512" t="s">
        <v>627</v>
      </c>
      <c r="C56" s="510" t="s">
        <v>618</v>
      </c>
      <c r="D56" s="510"/>
      <c r="E56" s="511">
        <v>0</v>
      </c>
    </row>
    <row r="57" spans="1:22" ht="18" customHeight="1" thickBot="1" x14ac:dyDescent="0.4">
      <c r="A57" s="513" t="s">
        <v>628</v>
      </c>
      <c r="B57" s="513"/>
      <c r="C57" s="513"/>
      <c r="D57" s="515" t="s">
        <v>647</v>
      </c>
      <c r="E57" s="516">
        <f>SUM(E44:E56)</f>
        <v>0</v>
      </c>
    </row>
    <row r="58" spans="1:22" ht="18" customHeight="1" x14ac:dyDescent="0.35">
      <c r="A58" s="678" t="s">
        <v>648</v>
      </c>
      <c r="B58" s="509" t="s">
        <v>649</v>
      </c>
      <c r="C58" s="519"/>
      <c r="D58" s="519"/>
      <c r="E58" s="511">
        <v>0</v>
      </c>
    </row>
    <row r="59" spans="1:22" ht="18" customHeight="1" x14ac:dyDescent="0.35">
      <c r="A59" s="678"/>
      <c r="B59" s="509" t="s">
        <v>650</v>
      </c>
      <c r="C59" s="519"/>
      <c r="D59" s="519"/>
      <c r="E59" s="511">
        <v>0</v>
      </c>
    </row>
    <row r="60" spans="1:22" ht="18" customHeight="1" thickBot="1" x14ac:dyDescent="0.4">
      <c r="A60" s="678"/>
      <c r="B60" s="512" t="s">
        <v>627</v>
      </c>
      <c r="C60" s="519"/>
      <c r="D60" s="519"/>
      <c r="E60" s="511">
        <v>0</v>
      </c>
    </row>
    <row r="61" spans="1:22" ht="18" customHeight="1" thickBot="1" x14ac:dyDescent="0.4">
      <c r="A61" s="513" t="s">
        <v>628</v>
      </c>
      <c r="B61" s="513"/>
      <c r="C61" s="513"/>
      <c r="D61" s="515" t="s">
        <v>651</v>
      </c>
      <c r="E61" s="516">
        <f>SUM(E58:E60)</f>
        <v>0</v>
      </c>
    </row>
    <row r="62" spans="1:22" ht="26.5" thickBot="1" x14ac:dyDescent="0.4">
      <c r="A62" s="508" t="s">
        <v>652</v>
      </c>
      <c r="B62" s="509" t="s">
        <v>627</v>
      </c>
      <c r="C62" s="519"/>
      <c r="D62" s="519"/>
      <c r="E62" s="511">
        <v>0</v>
      </c>
    </row>
    <row r="63" spans="1:22" ht="18" customHeight="1" thickBot="1" x14ac:dyDescent="0.4">
      <c r="A63" s="513" t="s">
        <v>628</v>
      </c>
      <c r="B63" s="513"/>
      <c r="C63" s="513"/>
      <c r="D63" s="515" t="s">
        <v>653</v>
      </c>
      <c r="E63" s="516">
        <f>SUM(E62:E62)</f>
        <v>0</v>
      </c>
    </row>
    <row r="64" spans="1:22" ht="18" customHeight="1" x14ac:dyDescent="0.35">
      <c r="A64" s="505"/>
      <c r="B64" s="520"/>
      <c r="C64" s="520"/>
      <c r="D64" s="520"/>
      <c r="E64" s="520"/>
      <c r="F64" s="518"/>
    </row>
    <row r="65" spans="1:21" s="477" customFormat="1" ht="30" customHeight="1" x14ac:dyDescent="0.35">
      <c r="A65" s="683" t="s">
        <v>654</v>
      </c>
      <c r="B65" s="683"/>
      <c r="C65" s="683"/>
      <c r="D65" s="683"/>
      <c r="E65" s="683"/>
    </row>
    <row r="66" spans="1:21" ht="65" x14ac:dyDescent="0.35">
      <c r="A66" s="505"/>
      <c r="B66" s="506" t="s">
        <v>621</v>
      </c>
      <c r="C66" s="506" t="s">
        <v>655</v>
      </c>
      <c r="D66" s="506" t="s">
        <v>656</v>
      </c>
      <c r="E66" s="506" t="s">
        <v>657</v>
      </c>
      <c r="G66" s="521"/>
      <c r="P66" s="477"/>
      <c r="Q66" s="477"/>
      <c r="R66" s="477"/>
      <c r="S66" s="477"/>
      <c r="T66" s="477"/>
      <c r="U66" s="477"/>
    </row>
    <row r="67" spans="1:21" ht="18" customHeight="1" x14ac:dyDescent="0.35">
      <c r="A67" s="678" t="s">
        <v>658</v>
      </c>
      <c r="B67" s="522" t="s">
        <v>659</v>
      </c>
      <c r="C67" s="510"/>
      <c r="D67" s="511">
        <v>0</v>
      </c>
      <c r="E67" s="511">
        <v>0</v>
      </c>
      <c r="G67" s="521"/>
      <c r="P67" s="477"/>
      <c r="Q67" s="477"/>
      <c r="R67" s="477"/>
      <c r="S67" s="477"/>
      <c r="T67" s="477"/>
      <c r="U67" s="477"/>
    </row>
    <row r="68" spans="1:21" ht="18" customHeight="1" x14ac:dyDescent="0.35">
      <c r="A68" s="678"/>
      <c r="B68" s="522" t="s">
        <v>660</v>
      </c>
      <c r="C68" s="510"/>
      <c r="D68" s="511">
        <v>0</v>
      </c>
      <c r="E68" s="511">
        <v>0</v>
      </c>
      <c r="G68" s="521"/>
      <c r="P68" s="477"/>
      <c r="Q68" s="477"/>
      <c r="R68" s="477"/>
      <c r="S68" s="477"/>
      <c r="T68" s="477"/>
      <c r="U68" s="477"/>
    </row>
    <row r="69" spans="1:21" ht="18" customHeight="1" x14ac:dyDescent="0.35">
      <c r="A69" s="678"/>
      <c r="B69" s="522" t="s">
        <v>661</v>
      </c>
      <c r="C69" s="510"/>
      <c r="D69" s="511">
        <v>0</v>
      </c>
      <c r="E69" s="511">
        <v>0</v>
      </c>
      <c r="G69" s="521"/>
      <c r="P69" s="477"/>
      <c r="Q69" s="477"/>
      <c r="R69" s="477"/>
      <c r="S69" s="477"/>
      <c r="T69" s="477"/>
      <c r="U69" s="477"/>
    </row>
    <row r="70" spans="1:21" ht="18" customHeight="1" x14ac:dyDescent="0.35">
      <c r="A70" s="678"/>
      <c r="B70" s="523" t="s">
        <v>662</v>
      </c>
      <c r="C70" s="510"/>
      <c r="D70" s="511">
        <v>0</v>
      </c>
      <c r="E70" s="511">
        <v>0</v>
      </c>
      <c r="G70" s="521"/>
      <c r="P70" s="477"/>
      <c r="Q70" s="477"/>
      <c r="R70" s="477"/>
      <c r="S70" s="477"/>
      <c r="T70" s="477"/>
      <c r="U70" s="477"/>
    </row>
    <row r="71" spans="1:21" ht="18" customHeight="1" thickBot="1" x14ac:dyDescent="0.4">
      <c r="A71" s="678"/>
      <c r="B71" s="524" t="s">
        <v>627</v>
      </c>
      <c r="C71" s="510"/>
      <c r="D71" s="511">
        <v>0</v>
      </c>
      <c r="E71" s="511">
        <v>0</v>
      </c>
      <c r="G71" s="521"/>
      <c r="P71" s="477"/>
      <c r="Q71" s="477"/>
      <c r="R71" s="477"/>
      <c r="S71" s="477"/>
      <c r="T71" s="477"/>
      <c r="U71" s="477"/>
    </row>
    <row r="72" spans="1:21" ht="18" customHeight="1" thickBot="1" x14ac:dyDescent="0.4">
      <c r="A72" s="513" t="s">
        <v>628</v>
      </c>
      <c r="B72" s="513"/>
      <c r="C72" s="513"/>
      <c r="D72" s="515" t="s">
        <v>663</v>
      </c>
      <c r="E72" s="516">
        <f>SUM(E67:E71)</f>
        <v>0</v>
      </c>
      <c r="F72" s="525"/>
      <c r="G72" s="518"/>
      <c r="P72" s="477"/>
      <c r="Q72" s="477"/>
      <c r="R72" s="477"/>
      <c r="S72" s="477"/>
      <c r="T72" s="477"/>
      <c r="U72" s="477"/>
    </row>
    <row r="73" spans="1:21" s="479" customFormat="1" ht="35.15" customHeight="1" thickBot="1" x14ac:dyDescent="0.4">
      <c r="A73" s="272"/>
      <c r="B73" s="684" t="s">
        <v>664</v>
      </c>
      <c r="C73" s="684"/>
      <c r="D73" s="684"/>
      <c r="E73" s="684"/>
    </row>
    <row r="74" spans="1:21" s="479" customFormat="1" ht="14.5" thickBot="1" x14ac:dyDescent="0.4">
      <c r="A74" s="513" t="s">
        <v>628</v>
      </c>
      <c r="B74" s="513"/>
      <c r="C74" s="513"/>
      <c r="D74" s="515" t="s">
        <v>665</v>
      </c>
      <c r="E74" s="516">
        <v>0</v>
      </c>
    </row>
    <row r="75" spans="1:21" s="479" customFormat="1" ht="14" x14ac:dyDescent="0.25">
      <c r="A75" s="458"/>
      <c r="B75" s="458"/>
      <c r="C75" s="458"/>
      <c r="D75" s="458"/>
      <c r="E75" s="534"/>
    </row>
    <row r="76" spans="1:21" s="477" customFormat="1" ht="33.65" customHeight="1" x14ac:dyDescent="0.35">
      <c r="A76" s="671" t="s">
        <v>610</v>
      </c>
      <c r="B76" s="671"/>
      <c r="C76" s="671"/>
      <c r="D76" s="671"/>
      <c r="E76" s="671"/>
    </row>
    <row r="77" spans="1:21" s="477" customFormat="1" ht="25" customHeight="1" x14ac:dyDescent="0.35">
      <c r="A77" s="683" t="s">
        <v>620</v>
      </c>
      <c r="B77" s="683"/>
      <c r="C77" s="683"/>
      <c r="D77" s="683"/>
      <c r="E77" s="683"/>
    </row>
    <row r="78" spans="1:21" ht="26" x14ac:dyDescent="0.35">
      <c r="A78" s="505"/>
      <c r="B78" s="506" t="s">
        <v>621</v>
      </c>
      <c r="C78" s="506" t="s">
        <v>622</v>
      </c>
      <c r="D78" s="506" t="s">
        <v>623</v>
      </c>
      <c r="E78" s="507" t="s">
        <v>624</v>
      </c>
    </row>
    <row r="79" spans="1:21" ht="18" customHeight="1" x14ac:dyDescent="0.35">
      <c r="A79" s="678" t="s">
        <v>625</v>
      </c>
      <c r="B79" s="509" t="s">
        <v>626</v>
      </c>
      <c r="C79" s="510" t="s">
        <v>618</v>
      </c>
      <c r="D79" s="510"/>
      <c r="E79" s="511">
        <v>0</v>
      </c>
    </row>
    <row r="80" spans="1:21" ht="18" customHeight="1" thickBot="1" x14ac:dyDescent="0.4">
      <c r="A80" s="678"/>
      <c r="B80" s="512" t="s">
        <v>627</v>
      </c>
      <c r="C80" s="510" t="s">
        <v>618</v>
      </c>
      <c r="D80" s="510"/>
      <c r="E80" s="511">
        <v>0</v>
      </c>
    </row>
    <row r="81" spans="1:22" ht="18" customHeight="1" thickBot="1" x14ac:dyDescent="0.4">
      <c r="A81" s="513" t="s">
        <v>628</v>
      </c>
      <c r="B81" s="530"/>
      <c r="C81" s="513"/>
      <c r="D81" s="515" t="s">
        <v>629</v>
      </c>
      <c r="E81" s="516">
        <f>SUM(E79:E80)</f>
        <v>0</v>
      </c>
    </row>
    <row r="82" spans="1:22" ht="18" customHeight="1" x14ac:dyDescent="0.35">
      <c r="A82" s="678"/>
      <c r="B82" s="509" t="s">
        <v>702</v>
      </c>
      <c r="C82" s="510" t="s">
        <v>618</v>
      </c>
      <c r="D82" s="510"/>
      <c r="E82" s="511">
        <v>0</v>
      </c>
    </row>
    <row r="83" spans="1:22" ht="18" customHeight="1" x14ac:dyDescent="0.35">
      <c r="A83" s="678"/>
      <c r="B83" s="509" t="s">
        <v>703</v>
      </c>
      <c r="C83" s="510" t="s">
        <v>618</v>
      </c>
      <c r="D83" s="510"/>
      <c r="E83" s="511">
        <v>0</v>
      </c>
    </row>
    <row r="84" spans="1:22" ht="18" customHeight="1" x14ac:dyDescent="0.35">
      <c r="A84" s="678"/>
      <c r="B84" s="509" t="s">
        <v>633</v>
      </c>
      <c r="C84" s="510" t="s">
        <v>618</v>
      </c>
      <c r="D84" s="510"/>
      <c r="E84" s="511">
        <v>0</v>
      </c>
    </row>
    <row r="85" spans="1:22" ht="18" customHeight="1" x14ac:dyDescent="0.35">
      <c r="A85" s="678"/>
      <c r="B85" s="509" t="s">
        <v>704</v>
      </c>
      <c r="C85" s="510" t="s">
        <v>618</v>
      </c>
      <c r="D85" s="510"/>
      <c r="E85" s="511">
        <v>0</v>
      </c>
    </row>
    <row r="86" spans="1:22" s="477" customFormat="1" ht="18" customHeight="1" x14ac:dyDescent="0.35">
      <c r="A86" s="678"/>
      <c r="B86" s="509" t="s">
        <v>705</v>
      </c>
      <c r="C86" s="510" t="s">
        <v>618</v>
      </c>
      <c r="D86" s="510"/>
      <c r="E86" s="511">
        <v>0</v>
      </c>
      <c r="P86" s="518"/>
      <c r="Q86" s="518"/>
      <c r="R86" s="518"/>
      <c r="S86" s="518"/>
      <c r="T86" s="518"/>
      <c r="U86" s="518"/>
      <c r="V86" s="518"/>
    </row>
    <row r="87" spans="1:22" s="477" customFormat="1" ht="18" customHeight="1" x14ac:dyDescent="0.35">
      <c r="A87" s="678"/>
      <c r="B87" s="509" t="s">
        <v>706</v>
      </c>
      <c r="C87" s="510" t="s">
        <v>618</v>
      </c>
      <c r="D87" s="510"/>
      <c r="E87" s="511">
        <v>0</v>
      </c>
      <c r="P87" s="518"/>
      <c r="Q87" s="518"/>
      <c r="R87" s="518"/>
      <c r="S87" s="518"/>
      <c r="T87" s="518"/>
      <c r="U87" s="518"/>
      <c r="V87" s="518"/>
    </row>
    <row r="88" spans="1:22" s="477" customFormat="1" ht="18" customHeight="1" thickBot="1" x14ac:dyDescent="0.4">
      <c r="A88" s="678"/>
      <c r="B88" s="512" t="s">
        <v>627</v>
      </c>
      <c r="C88" s="510" t="s">
        <v>618</v>
      </c>
      <c r="D88" s="510"/>
      <c r="E88" s="511">
        <v>0</v>
      </c>
      <c r="P88" s="518"/>
      <c r="Q88" s="518"/>
      <c r="R88" s="518"/>
      <c r="S88" s="518"/>
      <c r="T88" s="518"/>
      <c r="U88" s="518"/>
      <c r="V88" s="518"/>
    </row>
    <row r="89" spans="1:22" s="477" customFormat="1" ht="18" customHeight="1" thickBot="1" x14ac:dyDescent="0.4">
      <c r="A89" s="513" t="s">
        <v>628</v>
      </c>
      <c r="B89" s="530"/>
      <c r="C89" s="513"/>
      <c r="D89" s="515" t="s">
        <v>634</v>
      </c>
      <c r="E89" s="516">
        <f>SUM(E82:E88)</f>
        <v>0</v>
      </c>
      <c r="P89" s="518"/>
      <c r="Q89" s="518"/>
      <c r="R89" s="518"/>
      <c r="S89" s="518"/>
      <c r="T89" s="518"/>
      <c r="U89" s="518"/>
      <c r="V89" s="518"/>
    </row>
    <row r="90" spans="1:22" s="477" customFormat="1" ht="18" customHeight="1" x14ac:dyDescent="0.35">
      <c r="A90" s="678" t="s">
        <v>635</v>
      </c>
      <c r="B90" s="509" t="s">
        <v>707</v>
      </c>
      <c r="C90" s="510" t="s">
        <v>618</v>
      </c>
      <c r="D90" s="510"/>
      <c r="E90" s="511">
        <v>0</v>
      </c>
      <c r="P90" s="518"/>
      <c r="Q90" s="518"/>
      <c r="R90" s="518"/>
      <c r="S90" s="518"/>
      <c r="T90" s="518"/>
      <c r="U90" s="518"/>
      <c r="V90" s="518"/>
    </row>
    <row r="91" spans="1:22" s="477" customFormat="1" ht="18" customHeight="1" x14ac:dyDescent="0.35">
      <c r="A91" s="678"/>
      <c r="B91" s="509" t="s">
        <v>708</v>
      </c>
      <c r="C91" s="510" t="s">
        <v>618</v>
      </c>
      <c r="D91" s="510"/>
      <c r="E91" s="511">
        <v>0</v>
      </c>
      <c r="P91" s="518"/>
      <c r="Q91" s="518"/>
      <c r="R91" s="518"/>
      <c r="S91" s="518"/>
      <c r="T91" s="518"/>
      <c r="U91" s="518"/>
      <c r="V91" s="518"/>
    </row>
    <row r="92" spans="1:22" s="477" customFormat="1" ht="18" customHeight="1" x14ac:dyDescent="0.35">
      <c r="A92" s="678"/>
      <c r="B92" s="509" t="s">
        <v>709</v>
      </c>
      <c r="C92" s="510" t="s">
        <v>618</v>
      </c>
      <c r="D92" s="510"/>
      <c r="E92" s="511">
        <v>0</v>
      </c>
      <c r="P92" s="518"/>
      <c r="Q92" s="518"/>
      <c r="R92" s="518"/>
      <c r="S92" s="518"/>
      <c r="T92" s="518"/>
      <c r="U92" s="518"/>
      <c r="V92" s="518"/>
    </row>
    <row r="93" spans="1:22" s="477" customFormat="1" ht="18" customHeight="1" x14ac:dyDescent="0.35">
      <c r="A93" s="678"/>
      <c r="B93" s="509" t="s">
        <v>710</v>
      </c>
      <c r="C93" s="510" t="s">
        <v>618</v>
      </c>
      <c r="D93" s="510"/>
      <c r="E93" s="511">
        <v>0</v>
      </c>
      <c r="P93" s="518"/>
      <c r="Q93" s="518"/>
      <c r="R93" s="518"/>
      <c r="S93" s="518"/>
      <c r="T93" s="518"/>
      <c r="U93" s="518"/>
      <c r="V93" s="518"/>
    </row>
    <row r="94" spans="1:22" s="477" customFormat="1" ht="18" customHeight="1" thickBot="1" x14ac:dyDescent="0.4">
      <c r="A94" s="678"/>
      <c r="B94" s="512" t="s">
        <v>627</v>
      </c>
      <c r="C94" s="510" t="s">
        <v>618</v>
      </c>
      <c r="D94" s="510"/>
      <c r="E94" s="511">
        <v>0</v>
      </c>
      <c r="P94" s="518"/>
      <c r="Q94" s="518"/>
      <c r="R94" s="518"/>
      <c r="S94" s="518"/>
      <c r="T94" s="518"/>
      <c r="U94" s="518"/>
      <c r="V94" s="518"/>
    </row>
    <row r="95" spans="1:22" s="477" customFormat="1" ht="18" customHeight="1" thickBot="1" x14ac:dyDescent="0.4">
      <c r="A95" s="513" t="s">
        <v>628</v>
      </c>
      <c r="B95" s="530"/>
      <c r="C95" s="513"/>
      <c r="D95" s="515" t="s">
        <v>647</v>
      </c>
      <c r="E95" s="516">
        <f>SUM(E90:E94)</f>
        <v>0</v>
      </c>
      <c r="P95" s="518"/>
      <c r="Q95" s="518"/>
      <c r="R95" s="518"/>
      <c r="S95" s="518"/>
      <c r="T95" s="518"/>
      <c r="U95" s="518"/>
      <c r="V95" s="518"/>
    </row>
    <row r="96" spans="1:22" s="477" customFormat="1" ht="18" customHeight="1" x14ac:dyDescent="0.35">
      <c r="A96" s="678" t="s">
        <v>648</v>
      </c>
      <c r="B96" s="509" t="s">
        <v>649</v>
      </c>
      <c r="C96" s="519"/>
      <c r="D96" s="519"/>
      <c r="E96" s="511">
        <v>0</v>
      </c>
      <c r="P96" s="518"/>
      <c r="Q96" s="518"/>
      <c r="R96" s="518"/>
      <c r="S96" s="518"/>
      <c r="T96" s="518"/>
      <c r="U96" s="518"/>
      <c r="V96" s="518"/>
    </row>
    <row r="97" spans="1:22" s="477" customFormat="1" ht="18" customHeight="1" x14ac:dyDescent="0.35">
      <c r="A97" s="678"/>
      <c r="B97" s="509" t="s">
        <v>650</v>
      </c>
      <c r="C97" s="519"/>
      <c r="D97" s="519"/>
      <c r="E97" s="511">
        <v>0</v>
      </c>
      <c r="P97" s="518"/>
      <c r="Q97" s="518"/>
      <c r="R97" s="518"/>
      <c r="S97" s="518"/>
      <c r="T97" s="518"/>
      <c r="U97" s="518"/>
      <c r="V97" s="518"/>
    </row>
    <row r="98" spans="1:22" s="477" customFormat="1" ht="18" customHeight="1" x14ac:dyDescent="0.35">
      <c r="A98" s="678"/>
      <c r="B98" s="509" t="s">
        <v>711</v>
      </c>
      <c r="C98" s="519"/>
      <c r="D98" s="519"/>
      <c r="E98" s="511">
        <v>0</v>
      </c>
      <c r="P98" s="518"/>
      <c r="Q98" s="518"/>
      <c r="R98" s="518"/>
      <c r="S98" s="518"/>
      <c r="T98" s="518"/>
      <c r="U98" s="518"/>
      <c r="V98" s="518"/>
    </row>
    <row r="99" spans="1:22" s="477" customFormat="1" ht="18" customHeight="1" thickBot="1" x14ac:dyDescent="0.4">
      <c r="A99" s="678"/>
      <c r="B99" s="512" t="s">
        <v>627</v>
      </c>
      <c r="C99" s="519"/>
      <c r="D99" s="519"/>
      <c r="E99" s="511">
        <v>0</v>
      </c>
      <c r="P99" s="518"/>
      <c r="Q99" s="518"/>
      <c r="R99" s="518"/>
      <c r="S99" s="518"/>
      <c r="T99" s="518"/>
      <c r="U99" s="518"/>
      <c r="V99" s="518"/>
    </row>
    <row r="100" spans="1:22" s="477" customFormat="1" ht="18" customHeight="1" thickBot="1" x14ac:dyDescent="0.4">
      <c r="A100" s="513" t="s">
        <v>628</v>
      </c>
      <c r="B100" s="530"/>
      <c r="C100" s="513"/>
      <c r="D100" s="515" t="s">
        <v>673</v>
      </c>
      <c r="E100" s="516">
        <f>SUM(E96:E99)</f>
        <v>0</v>
      </c>
      <c r="P100" s="518"/>
      <c r="Q100" s="518"/>
      <c r="R100" s="518"/>
      <c r="S100" s="518"/>
      <c r="T100" s="518"/>
      <c r="U100" s="518"/>
      <c r="V100" s="518"/>
    </row>
    <row r="101" spans="1:22" s="477" customFormat="1" ht="26.5" thickBot="1" x14ac:dyDescent="0.4">
      <c r="A101" s="508" t="s">
        <v>652</v>
      </c>
      <c r="B101" s="509" t="s">
        <v>627</v>
      </c>
      <c r="C101" s="519"/>
      <c r="D101" s="519"/>
      <c r="E101" s="511">
        <v>0</v>
      </c>
      <c r="P101" s="518"/>
      <c r="Q101" s="518"/>
      <c r="R101" s="518"/>
      <c r="S101" s="518"/>
      <c r="T101" s="518"/>
      <c r="U101" s="518"/>
      <c r="V101" s="518"/>
    </row>
    <row r="102" spans="1:22" ht="18" customHeight="1" thickBot="1" x14ac:dyDescent="0.4">
      <c r="A102" s="513" t="s">
        <v>628</v>
      </c>
      <c r="B102" s="513"/>
      <c r="C102" s="513"/>
      <c r="D102" s="515" t="s">
        <v>653</v>
      </c>
      <c r="E102" s="516">
        <f>SUM(E101:E101)</f>
        <v>0</v>
      </c>
    </row>
    <row r="103" spans="1:22" ht="18" customHeight="1" x14ac:dyDescent="0.35">
      <c r="A103" s="505"/>
      <c r="B103" s="520"/>
      <c r="C103" s="520"/>
      <c r="D103" s="520"/>
      <c r="E103" s="520"/>
      <c r="F103" s="518"/>
    </row>
    <row r="104" spans="1:22" s="477" customFormat="1" ht="29.5" customHeight="1" x14ac:dyDescent="0.35">
      <c r="A104" s="683" t="s">
        <v>654</v>
      </c>
      <c r="B104" s="683"/>
      <c r="C104" s="683"/>
      <c r="D104" s="683"/>
      <c r="E104" s="683"/>
    </row>
    <row r="105" spans="1:22" ht="65" x14ac:dyDescent="0.35">
      <c r="A105" s="505"/>
      <c r="B105" s="506" t="s">
        <v>621</v>
      </c>
      <c r="C105" s="506" t="s">
        <v>655</v>
      </c>
      <c r="D105" s="506" t="s">
        <v>656</v>
      </c>
      <c r="E105" s="506" t="s">
        <v>657</v>
      </c>
      <c r="G105" s="521"/>
      <c r="P105" s="477"/>
      <c r="Q105" s="477"/>
      <c r="R105" s="477"/>
      <c r="S105" s="477"/>
      <c r="T105" s="477"/>
      <c r="U105" s="477"/>
    </row>
    <row r="106" spans="1:22" ht="18" customHeight="1" x14ac:dyDescent="0.35">
      <c r="A106" s="678" t="s">
        <v>658</v>
      </c>
      <c r="B106" s="522" t="s">
        <v>659</v>
      </c>
      <c r="C106" s="510"/>
      <c r="D106" s="511">
        <v>0</v>
      </c>
      <c r="E106" s="511">
        <v>0</v>
      </c>
      <c r="G106" s="521"/>
      <c r="P106" s="477"/>
      <c r="Q106" s="477"/>
      <c r="R106" s="477"/>
      <c r="S106" s="477"/>
      <c r="T106" s="477"/>
      <c r="U106" s="477"/>
    </row>
    <row r="107" spans="1:22" ht="18" customHeight="1" x14ac:dyDescent="0.35">
      <c r="A107" s="678"/>
      <c r="B107" s="522" t="s">
        <v>660</v>
      </c>
      <c r="C107" s="510"/>
      <c r="D107" s="511">
        <v>0</v>
      </c>
      <c r="E107" s="511">
        <v>0</v>
      </c>
      <c r="G107" s="521"/>
      <c r="P107" s="477"/>
      <c r="Q107" s="477"/>
      <c r="R107" s="477"/>
      <c r="S107" s="477"/>
      <c r="T107" s="477"/>
      <c r="U107" s="477"/>
    </row>
    <row r="108" spans="1:22" ht="18" customHeight="1" x14ac:dyDescent="0.35">
      <c r="A108" s="678"/>
      <c r="B108" s="522" t="s">
        <v>661</v>
      </c>
      <c r="C108" s="510"/>
      <c r="D108" s="511">
        <v>0</v>
      </c>
      <c r="E108" s="511">
        <v>0</v>
      </c>
      <c r="G108" s="521"/>
      <c r="P108" s="477"/>
      <c r="Q108" s="477"/>
      <c r="R108" s="477"/>
      <c r="S108" s="477"/>
      <c r="T108" s="477"/>
      <c r="U108" s="477"/>
    </row>
    <row r="109" spans="1:22" ht="18" customHeight="1" x14ac:dyDescent="0.35">
      <c r="A109" s="678"/>
      <c r="B109" s="523" t="s">
        <v>662</v>
      </c>
      <c r="C109" s="510"/>
      <c r="D109" s="511">
        <v>0</v>
      </c>
      <c r="E109" s="511">
        <v>0</v>
      </c>
      <c r="G109" s="521"/>
      <c r="P109" s="477"/>
      <c r="Q109" s="477"/>
      <c r="R109" s="477"/>
      <c r="S109" s="477"/>
      <c r="T109" s="477"/>
      <c r="U109" s="477"/>
    </row>
    <row r="110" spans="1:22" ht="18" customHeight="1" thickBot="1" x14ac:dyDescent="0.4">
      <c r="A110" s="678"/>
      <c r="B110" s="524" t="s">
        <v>627</v>
      </c>
      <c r="C110" s="510"/>
      <c r="D110" s="511">
        <v>0</v>
      </c>
      <c r="E110" s="511">
        <v>0</v>
      </c>
      <c r="G110" s="521"/>
      <c r="P110" s="477"/>
      <c r="Q110" s="477"/>
      <c r="R110" s="477"/>
      <c r="S110" s="477"/>
      <c r="T110" s="477"/>
      <c r="U110" s="477"/>
    </row>
    <row r="111" spans="1:22" ht="18" customHeight="1" thickBot="1" x14ac:dyDescent="0.4">
      <c r="A111" s="513" t="s">
        <v>628</v>
      </c>
      <c r="B111" s="513"/>
      <c r="C111" s="513"/>
      <c r="D111" s="515" t="s">
        <v>663</v>
      </c>
      <c r="E111" s="516">
        <f>SUM(E106:E110)</f>
        <v>0</v>
      </c>
      <c r="F111" s="525"/>
      <c r="G111" s="518"/>
      <c r="P111" s="477"/>
      <c r="Q111" s="477"/>
      <c r="R111" s="477"/>
      <c r="S111" s="477"/>
      <c r="T111" s="477"/>
      <c r="U111" s="477"/>
    </row>
    <row r="112" spans="1:22" s="479" customFormat="1" ht="35.15" customHeight="1" thickBot="1" x14ac:dyDescent="0.4">
      <c r="A112" s="272"/>
      <c r="B112" s="684" t="s">
        <v>664</v>
      </c>
      <c r="C112" s="684"/>
      <c r="D112" s="684"/>
      <c r="E112" s="684"/>
    </row>
    <row r="113" spans="1:22" s="479" customFormat="1" ht="14.5" thickBot="1" x14ac:dyDescent="0.4">
      <c r="A113" s="513" t="s">
        <v>628</v>
      </c>
      <c r="B113" s="513"/>
      <c r="C113" s="513"/>
      <c r="D113" s="515" t="s">
        <v>665</v>
      </c>
      <c r="E113" s="516">
        <v>0</v>
      </c>
    </row>
    <row r="114" spans="1:22" ht="25" customHeight="1" x14ac:dyDescent="0.35">
      <c r="A114" s="505"/>
      <c r="B114" s="477"/>
      <c r="C114" s="477"/>
      <c r="D114" s="477"/>
      <c r="E114" s="477"/>
      <c r="F114" s="526" t="s">
        <v>666</v>
      </c>
    </row>
    <row r="115" spans="1:22" s="477" customFormat="1" ht="30.65" hidden="1" customHeight="1" x14ac:dyDescent="0.35">
      <c r="A115" s="671" t="s">
        <v>667</v>
      </c>
      <c r="B115" s="671"/>
      <c r="C115" s="671"/>
      <c r="D115" s="671"/>
      <c r="E115" s="671"/>
    </row>
    <row r="116" spans="1:22" s="477" customFormat="1" ht="27.65" hidden="1" customHeight="1" x14ac:dyDescent="0.35">
      <c r="A116" s="683" t="s">
        <v>620</v>
      </c>
      <c r="B116" s="683"/>
      <c r="C116" s="683"/>
      <c r="D116" s="683"/>
      <c r="E116" s="683"/>
    </row>
    <row r="117" spans="1:22" ht="26" hidden="1" x14ac:dyDescent="0.35">
      <c r="A117" s="505"/>
      <c r="B117" s="506" t="s">
        <v>621</v>
      </c>
      <c r="C117" s="506" t="s">
        <v>622</v>
      </c>
      <c r="D117" s="506" t="s">
        <v>623</v>
      </c>
      <c r="E117" s="507" t="s">
        <v>624</v>
      </c>
    </row>
    <row r="118" spans="1:22" ht="18" hidden="1" customHeight="1" x14ac:dyDescent="0.35">
      <c r="A118" s="678" t="s">
        <v>625</v>
      </c>
      <c r="B118" s="509" t="s">
        <v>626</v>
      </c>
      <c r="C118" s="510" t="s">
        <v>618</v>
      </c>
      <c r="D118" s="510"/>
      <c r="E118" s="511">
        <v>0</v>
      </c>
    </row>
    <row r="119" spans="1:22" ht="18" hidden="1" customHeight="1" thickBot="1" x14ac:dyDescent="0.4">
      <c r="A119" s="678"/>
      <c r="B119" s="512" t="s">
        <v>627</v>
      </c>
      <c r="C119" s="510" t="s">
        <v>618</v>
      </c>
      <c r="D119" s="510"/>
      <c r="E119" s="511">
        <v>0</v>
      </c>
    </row>
    <row r="120" spans="1:22" ht="18" hidden="1" customHeight="1" thickBot="1" x14ac:dyDescent="0.4">
      <c r="A120" s="513" t="s">
        <v>628</v>
      </c>
      <c r="B120" s="513"/>
      <c r="C120" s="513"/>
      <c r="D120" s="515" t="s">
        <v>629</v>
      </c>
      <c r="E120" s="516">
        <f>SUM(E118:E119)</f>
        <v>0</v>
      </c>
    </row>
    <row r="121" spans="1:22" ht="18" hidden="1" customHeight="1" x14ac:dyDescent="0.35">
      <c r="A121" s="678" t="s">
        <v>630</v>
      </c>
      <c r="B121" s="509" t="s">
        <v>631</v>
      </c>
      <c r="C121" s="510" t="s">
        <v>618</v>
      </c>
      <c r="D121" s="510"/>
      <c r="E121" s="511">
        <v>0</v>
      </c>
    </row>
    <row r="122" spans="1:22" s="477" customFormat="1" ht="18" hidden="1" customHeight="1" thickBot="1" x14ac:dyDescent="0.4">
      <c r="A122" s="678"/>
      <c r="B122" s="512" t="s">
        <v>627</v>
      </c>
      <c r="C122" s="510" t="s">
        <v>618</v>
      </c>
      <c r="D122" s="510"/>
      <c r="E122" s="511">
        <v>0</v>
      </c>
      <c r="P122" s="518"/>
      <c r="Q122" s="518"/>
      <c r="R122" s="518"/>
      <c r="S122" s="518"/>
      <c r="T122" s="518"/>
      <c r="U122" s="518"/>
      <c r="V122" s="518"/>
    </row>
    <row r="123" spans="1:22" s="477" customFormat="1" ht="18" hidden="1" customHeight="1" thickBot="1" x14ac:dyDescent="0.4">
      <c r="A123" s="513" t="s">
        <v>628</v>
      </c>
      <c r="B123" s="527"/>
      <c r="C123" s="513"/>
      <c r="D123" s="515" t="s">
        <v>634</v>
      </c>
      <c r="E123" s="516">
        <f>SUM(E121:E122)</f>
        <v>0</v>
      </c>
      <c r="P123" s="518"/>
      <c r="Q123" s="518"/>
      <c r="R123" s="518"/>
      <c r="S123" s="518"/>
      <c r="T123" s="518"/>
      <c r="U123" s="518"/>
      <c r="V123" s="518"/>
    </row>
    <row r="124" spans="1:22" s="477" customFormat="1" ht="18" hidden="1" customHeight="1" x14ac:dyDescent="0.35">
      <c r="A124" s="678" t="s">
        <v>635</v>
      </c>
      <c r="B124" s="509" t="s">
        <v>668</v>
      </c>
      <c r="C124" s="510" t="s">
        <v>618</v>
      </c>
      <c r="D124" s="510"/>
      <c r="E124" s="511">
        <v>0</v>
      </c>
      <c r="P124" s="518"/>
      <c r="Q124" s="518"/>
      <c r="R124" s="518"/>
      <c r="S124" s="518"/>
      <c r="T124" s="518"/>
      <c r="U124" s="518"/>
      <c r="V124" s="518"/>
    </row>
    <row r="125" spans="1:22" s="477" customFormat="1" ht="18" hidden="1" customHeight="1" x14ac:dyDescent="0.35">
      <c r="A125" s="678"/>
      <c r="B125" s="509" t="s">
        <v>669</v>
      </c>
      <c r="C125" s="510" t="s">
        <v>618</v>
      </c>
      <c r="D125" s="510"/>
      <c r="E125" s="511">
        <v>0</v>
      </c>
      <c r="P125" s="518"/>
      <c r="Q125" s="518"/>
      <c r="R125" s="518"/>
      <c r="S125" s="518"/>
      <c r="T125" s="518"/>
      <c r="U125" s="518"/>
      <c r="V125" s="518"/>
    </row>
    <row r="126" spans="1:22" s="477" customFormat="1" ht="18" hidden="1" customHeight="1" x14ac:dyDescent="0.35">
      <c r="A126" s="678"/>
      <c r="B126" s="509" t="s">
        <v>670</v>
      </c>
      <c r="C126" s="510" t="s">
        <v>618</v>
      </c>
      <c r="D126" s="510"/>
      <c r="E126" s="511">
        <v>0</v>
      </c>
      <c r="P126" s="518"/>
      <c r="Q126" s="518"/>
      <c r="R126" s="518"/>
      <c r="S126" s="518"/>
      <c r="T126" s="518"/>
      <c r="U126" s="518"/>
      <c r="V126" s="518"/>
    </row>
    <row r="127" spans="1:22" s="477" customFormat="1" ht="18" hidden="1" customHeight="1" x14ac:dyDescent="0.35">
      <c r="A127" s="678"/>
      <c r="B127" s="509" t="s">
        <v>671</v>
      </c>
      <c r="C127" s="510" t="s">
        <v>618</v>
      </c>
      <c r="D127" s="510"/>
      <c r="E127" s="511">
        <v>0</v>
      </c>
      <c r="P127" s="518"/>
      <c r="Q127" s="518"/>
      <c r="R127" s="518"/>
      <c r="S127" s="518"/>
      <c r="T127" s="518"/>
      <c r="U127" s="518"/>
      <c r="V127" s="518"/>
    </row>
    <row r="128" spans="1:22" s="477" customFormat="1" ht="18" hidden="1" customHeight="1" x14ac:dyDescent="0.35">
      <c r="A128" s="678"/>
      <c r="B128" s="509" t="s">
        <v>672</v>
      </c>
      <c r="C128" s="510" t="s">
        <v>618</v>
      </c>
      <c r="D128" s="510"/>
      <c r="E128" s="511">
        <v>0</v>
      </c>
      <c r="P128" s="518"/>
      <c r="Q128" s="518"/>
      <c r="R128" s="518"/>
      <c r="S128" s="518"/>
      <c r="T128" s="518"/>
      <c r="U128" s="518"/>
      <c r="V128" s="518"/>
    </row>
    <row r="129" spans="1:22" s="477" customFormat="1" ht="18" hidden="1" customHeight="1" thickBot="1" x14ac:dyDescent="0.4">
      <c r="A129" s="678"/>
      <c r="B129" s="512" t="s">
        <v>627</v>
      </c>
      <c r="C129" s="510" t="s">
        <v>618</v>
      </c>
      <c r="D129" s="510"/>
      <c r="E129" s="511">
        <v>0</v>
      </c>
      <c r="P129" s="518"/>
      <c r="Q129" s="518"/>
      <c r="R129" s="518"/>
      <c r="S129" s="518"/>
      <c r="T129" s="518"/>
      <c r="U129" s="518"/>
      <c r="V129" s="518"/>
    </row>
    <row r="130" spans="1:22" s="477" customFormat="1" ht="18" hidden="1" customHeight="1" thickBot="1" x14ac:dyDescent="0.4">
      <c r="A130" s="513" t="s">
        <v>628</v>
      </c>
      <c r="B130" s="527"/>
      <c r="C130" s="513"/>
      <c r="D130" s="515" t="s">
        <v>647</v>
      </c>
      <c r="E130" s="516">
        <f>SUM(E124:E129)</f>
        <v>0</v>
      </c>
      <c r="P130" s="518"/>
      <c r="Q130" s="518"/>
      <c r="R130" s="518"/>
      <c r="S130" s="518"/>
      <c r="T130" s="518"/>
      <c r="U130" s="518"/>
      <c r="V130" s="518"/>
    </row>
    <row r="131" spans="1:22" s="477" customFormat="1" ht="18" hidden="1" customHeight="1" x14ac:dyDescent="0.35">
      <c r="A131" s="678" t="s">
        <v>648</v>
      </c>
      <c r="B131" s="509" t="s">
        <v>649</v>
      </c>
      <c r="C131" s="519"/>
      <c r="D131" s="519"/>
      <c r="E131" s="511">
        <v>0</v>
      </c>
      <c r="P131" s="518"/>
      <c r="Q131" s="518"/>
      <c r="R131" s="518"/>
      <c r="S131" s="518"/>
      <c r="T131" s="518"/>
      <c r="U131" s="518"/>
      <c r="V131" s="518"/>
    </row>
    <row r="132" spans="1:22" s="477" customFormat="1" ht="18" hidden="1" customHeight="1" x14ac:dyDescent="0.35">
      <c r="A132" s="678"/>
      <c r="B132" s="509" t="s">
        <v>650</v>
      </c>
      <c r="C132" s="519"/>
      <c r="D132" s="519"/>
      <c r="E132" s="511">
        <v>0</v>
      </c>
      <c r="P132" s="518"/>
      <c r="Q132" s="518"/>
      <c r="R132" s="518"/>
      <c r="S132" s="518"/>
      <c r="T132" s="518"/>
      <c r="U132" s="518"/>
      <c r="V132" s="518"/>
    </row>
    <row r="133" spans="1:22" s="477" customFormat="1" ht="18" hidden="1" customHeight="1" thickBot="1" x14ac:dyDescent="0.4">
      <c r="A133" s="678"/>
      <c r="B133" s="512" t="s">
        <v>627</v>
      </c>
      <c r="C133" s="519"/>
      <c r="D133" s="519"/>
      <c r="E133" s="511">
        <v>0</v>
      </c>
      <c r="P133" s="518"/>
      <c r="Q133" s="518"/>
      <c r="R133" s="518"/>
      <c r="S133" s="518"/>
      <c r="T133" s="518"/>
      <c r="U133" s="518"/>
      <c r="V133" s="518"/>
    </row>
    <row r="134" spans="1:22" s="477" customFormat="1" ht="18" hidden="1" customHeight="1" thickBot="1" x14ac:dyDescent="0.4">
      <c r="A134" s="513" t="s">
        <v>628</v>
      </c>
      <c r="B134" s="527"/>
      <c r="C134" s="513"/>
      <c r="D134" s="515" t="s">
        <v>673</v>
      </c>
      <c r="E134" s="516">
        <f>SUM(E131:E133)</f>
        <v>0</v>
      </c>
      <c r="P134" s="518"/>
      <c r="Q134" s="518"/>
      <c r="R134" s="518"/>
      <c r="S134" s="518"/>
      <c r="T134" s="518"/>
      <c r="U134" s="518"/>
      <c r="V134" s="518"/>
    </row>
    <row r="135" spans="1:22" s="477" customFormat="1" ht="26.5" hidden="1" thickBot="1" x14ac:dyDescent="0.4">
      <c r="A135" s="508" t="s">
        <v>652</v>
      </c>
      <c r="B135" s="509" t="s">
        <v>627</v>
      </c>
      <c r="C135" s="519"/>
      <c r="D135" s="519"/>
      <c r="E135" s="511">
        <v>0</v>
      </c>
      <c r="P135" s="518"/>
      <c r="Q135" s="518"/>
      <c r="R135" s="518"/>
      <c r="S135" s="518"/>
      <c r="T135" s="518"/>
      <c r="U135" s="518"/>
      <c r="V135" s="518"/>
    </row>
    <row r="136" spans="1:22" s="477" customFormat="1" ht="18" hidden="1" customHeight="1" thickBot="1" x14ac:dyDescent="0.4">
      <c r="A136" s="513" t="s">
        <v>628</v>
      </c>
      <c r="B136" s="513"/>
      <c r="C136" s="513"/>
      <c r="D136" s="515" t="s">
        <v>653</v>
      </c>
      <c r="E136" s="516">
        <f>SUM(E135:E135)</f>
        <v>0</v>
      </c>
      <c r="P136" s="518"/>
      <c r="Q136" s="518"/>
      <c r="R136" s="518"/>
      <c r="S136" s="518"/>
      <c r="T136" s="518"/>
      <c r="U136" s="518"/>
      <c r="V136" s="518"/>
    </row>
    <row r="137" spans="1:22" s="477" customFormat="1" ht="18" hidden="1" customHeight="1" x14ac:dyDescent="0.35">
      <c r="A137" s="505"/>
      <c r="B137" s="520"/>
      <c r="C137" s="520"/>
      <c r="D137" s="520"/>
      <c r="E137" s="520"/>
      <c r="F137" s="518"/>
      <c r="P137" s="518"/>
      <c r="Q137" s="518"/>
      <c r="R137" s="518"/>
      <c r="S137" s="518"/>
      <c r="T137" s="518"/>
      <c r="U137" s="518"/>
      <c r="V137" s="518"/>
    </row>
    <row r="138" spans="1:22" s="477" customFormat="1" ht="24.65" hidden="1" customHeight="1" x14ac:dyDescent="0.35">
      <c r="A138" s="683" t="s">
        <v>654</v>
      </c>
      <c r="B138" s="683"/>
      <c r="C138" s="683"/>
      <c r="D138" s="683"/>
      <c r="E138" s="683"/>
    </row>
    <row r="139" spans="1:22" ht="65" hidden="1" x14ac:dyDescent="0.35">
      <c r="A139" s="505"/>
      <c r="B139" s="506" t="s">
        <v>621</v>
      </c>
      <c r="C139" s="506" t="s">
        <v>655</v>
      </c>
      <c r="D139" s="506" t="s">
        <v>656</v>
      </c>
      <c r="E139" s="506" t="s">
        <v>657</v>
      </c>
      <c r="G139" s="521"/>
      <c r="P139" s="477"/>
      <c r="Q139" s="477"/>
      <c r="R139" s="477"/>
      <c r="S139" s="477"/>
      <c r="T139" s="477"/>
      <c r="U139" s="477"/>
    </row>
    <row r="140" spans="1:22" ht="18" hidden="1" customHeight="1" x14ac:dyDescent="0.35">
      <c r="A140" s="678" t="s">
        <v>658</v>
      </c>
      <c r="B140" s="522" t="s">
        <v>659</v>
      </c>
      <c r="C140" s="510"/>
      <c r="D140" s="511">
        <v>0</v>
      </c>
      <c r="E140" s="511">
        <v>0</v>
      </c>
      <c r="G140" s="521"/>
      <c r="P140" s="477"/>
      <c r="Q140" s="477"/>
      <c r="R140" s="477"/>
      <c r="S140" s="477"/>
      <c r="T140" s="477"/>
      <c r="U140" s="477"/>
    </row>
    <row r="141" spans="1:22" ht="18" hidden="1" customHeight="1" x14ac:dyDescent="0.35">
      <c r="A141" s="678"/>
      <c r="B141" s="522" t="s">
        <v>660</v>
      </c>
      <c r="C141" s="510"/>
      <c r="D141" s="511">
        <v>0</v>
      </c>
      <c r="E141" s="511">
        <v>0</v>
      </c>
      <c r="G141" s="521"/>
      <c r="P141" s="477"/>
      <c r="Q141" s="477"/>
      <c r="R141" s="477"/>
      <c r="S141" s="477"/>
      <c r="T141" s="477"/>
      <c r="U141" s="477"/>
    </row>
    <row r="142" spans="1:22" ht="18" hidden="1" customHeight="1" x14ac:dyDescent="0.35">
      <c r="A142" s="678"/>
      <c r="B142" s="522" t="s">
        <v>661</v>
      </c>
      <c r="C142" s="510"/>
      <c r="D142" s="511">
        <v>0</v>
      </c>
      <c r="E142" s="511">
        <v>0</v>
      </c>
      <c r="G142" s="521"/>
      <c r="P142" s="477"/>
      <c r="Q142" s="477"/>
      <c r="R142" s="477"/>
      <c r="S142" s="477"/>
      <c r="T142" s="477"/>
      <c r="U142" s="477"/>
    </row>
    <row r="143" spans="1:22" ht="18" hidden="1" customHeight="1" x14ac:dyDescent="0.35">
      <c r="A143" s="678"/>
      <c r="B143" s="523" t="s">
        <v>662</v>
      </c>
      <c r="C143" s="510"/>
      <c r="D143" s="511">
        <v>0</v>
      </c>
      <c r="E143" s="511">
        <v>0</v>
      </c>
      <c r="G143" s="521"/>
      <c r="P143" s="477"/>
      <c r="Q143" s="477"/>
      <c r="R143" s="477"/>
      <c r="S143" s="477"/>
      <c r="T143" s="477"/>
      <c r="U143" s="477"/>
    </row>
    <row r="144" spans="1:22" ht="18" hidden="1" customHeight="1" thickBot="1" x14ac:dyDescent="0.4">
      <c r="A144" s="678"/>
      <c r="B144" s="524" t="s">
        <v>627</v>
      </c>
      <c r="C144" s="510"/>
      <c r="D144" s="511">
        <v>0</v>
      </c>
      <c r="E144" s="511">
        <v>0</v>
      </c>
      <c r="G144" s="521"/>
      <c r="P144" s="477"/>
      <c r="Q144" s="477"/>
      <c r="R144" s="477"/>
      <c r="S144" s="477"/>
      <c r="T144" s="477"/>
      <c r="U144" s="477"/>
    </row>
    <row r="145" spans="1:22" ht="18" hidden="1" customHeight="1" thickBot="1" x14ac:dyDescent="0.4">
      <c r="A145" s="513" t="s">
        <v>628</v>
      </c>
      <c r="B145" s="513"/>
      <c r="C145" s="513"/>
      <c r="D145" s="515" t="s">
        <v>663</v>
      </c>
      <c r="E145" s="516">
        <f>SUM(E140:E144)</f>
        <v>0</v>
      </c>
      <c r="F145" s="525"/>
      <c r="G145" s="518"/>
      <c r="P145" s="477"/>
      <c r="Q145" s="477"/>
      <c r="R145" s="477"/>
      <c r="S145" s="477"/>
      <c r="T145" s="477"/>
      <c r="U145" s="477"/>
    </row>
    <row r="146" spans="1:22" s="479" customFormat="1" ht="35.15" hidden="1" customHeight="1" thickBot="1" x14ac:dyDescent="0.4">
      <c r="A146" s="272"/>
      <c r="B146" s="684" t="s">
        <v>664</v>
      </c>
      <c r="C146" s="684"/>
      <c r="D146" s="684"/>
      <c r="E146" s="684"/>
    </row>
    <row r="147" spans="1:22" s="479" customFormat="1" ht="14.5" hidden="1" thickBot="1" x14ac:dyDescent="0.4">
      <c r="A147" s="513" t="s">
        <v>628</v>
      </c>
      <c r="B147" s="513"/>
      <c r="C147" s="513"/>
      <c r="D147" s="515" t="s">
        <v>665</v>
      </c>
      <c r="E147" s="516">
        <v>0</v>
      </c>
    </row>
    <row r="148" spans="1:22" ht="35.15" hidden="1" customHeight="1" x14ac:dyDescent="0.35">
      <c r="A148" s="505"/>
      <c r="B148" s="477"/>
      <c r="C148" s="477"/>
      <c r="D148" s="477"/>
      <c r="E148" s="477"/>
      <c r="F148" s="526" t="s">
        <v>666</v>
      </c>
    </row>
    <row r="149" spans="1:22" s="477" customFormat="1" ht="32.15" hidden="1" customHeight="1" x14ac:dyDescent="0.35">
      <c r="A149" s="671" t="s">
        <v>608</v>
      </c>
      <c r="B149" s="671"/>
      <c r="C149" s="671"/>
      <c r="D149" s="671"/>
      <c r="E149" s="671"/>
    </row>
    <row r="150" spans="1:22" s="477" customFormat="1" ht="29.5" hidden="1" customHeight="1" x14ac:dyDescent="0.35">
      <c r="A150" s="683" t="s">
        <v>620</v>
      </c>
      <c r="B150" s="683"/>
      <c r="C150" s="683"/>
      <c r="D150" s="683"/>
      <c r="E150" s="683"/>
    </row>
    <row r="151" spans="1:22" ht="26" hidden="1" x14ac:dyDescent="0.35">
      <c r="B151" s="506" t="s">
        <v>621</v>
      </c>
      <c r="C151" s="506" t="s">
        <v>622</v>
      </c>
      <c r="D151" s="506" t="s">
        <v>623</v>
      </c>
      <c r="E151" s="507" t="s">
        <v>624</v>
      </c>
    </row>
    <row r="152" spans="1:22" ht="18" hidden="1" customHeight="1" x14ac:dyDescent="0.35">
      <c r="A152" s="678" t="s">
        <v>625</v>
      </c>
      <c r="B152" s="509" t="s">
        <v>626</v>
      </c>
      <c r="C152" s="510" t="s">
        <v>618</v>
      </c>
      <c r="D152" s="510"/>
      <c r="E152" s="511">
        <v>0</v>
      </c>
    </row>
    <row r="153" spans="1:22" ht="18" hidden="1" customHeight="1" thickBot="1" x14ac:dyDescent="0.4">
      <c r="A153" s="678"/>
      <c r="B153" s="512" t="s">
        <v>627</v>
      </c>
      <c r="C153" s="510" t="s">
        <v>618</v>
      </c>
      <c r="D153" s="510"/>
      <c r="E153" s="511">
        <v>0</v>
      </c>
    </row>
    <row r="154" spans="1:22" s="477" customFormat="1" ht="18" hidden="1" customHeight="1" thickBot="1" x14ac:dyDescent="0.4">
      <c r="A154" s="513" t="s">
        <v>628</v>
      </c>
      <c r="B154" s="527"/>
      <c r="C154" s="513"/>
      <c r="D154" s="515" t="s">
        <v>629</v>
      </c>
      <c r="E154" s="516">
        <f>SUM(E152:E153)</f>
        <v>0</v>
      </c>
      <c r="P154" s="518"/>
      <c r="Q154" s="518"/>
      <c r="R154" s="518"/>
      <c r="S154" s="518"/>
      <c r="T154" s="518"/>
      <c r="U154" s="518"/>
      <c r="V154" s="518"/>
    </row>
    <row r="155" spans="1:22" s="477" customFormat="1" ht="18" hidden="1" customHeight="1" x14ac:dyDescent="0.35">
      <c r="A155" s="678" t="s">
        <v>630</v>
      </c>
      <c r="B155" s="509" t="s">
        <v>631</v>
      </c>
      <c r="C155" s="510" t="s">
        <v>618</v>
      </c>
      <c r="D155" s="510"/>
      <c r="E155" s="511">
        <v>0</v>
      </c>
      <c r="P155" s="518"/>
      <c r="Q155" s="518"/>
      <c r="R155" s="518"/>
      <c r="S155" s="518"/>
      <c r="T155" s="518"/>
      <c r="U155" s="518"/>
      <c r="V155" s="518"/>
    </row>
    <row r="156" spans="1:22" s="477" customFormat="1" ht="18" hidden="1" customHeight="1" x14ac:dyDescent="0.35">
      <c r="A156" s="678"/>
      <c r="B156" s="509" t="s">
        <v>633</v>
      </c>
      <c r="C156" s="510" t="s">
        <v>618</v>
      </c>
      <c r="D156" s="510"/>
      <c r="E156" s="511">
        <v>0</v>
      </c>
      <c r="P156" s="518"/>
      <c r="Q156" s="518"/>
      <c r="R156" s="518"/>
      <c r="S156" s="518"/>
      <c r="T156" s="518"/>
      <c r="U156" s="518"/>
      <c r="V156" s="518"/>
    </row>
    <row r="157" spans="1:22" s="477" customFormat="1" ht="18" hidden="1" customHeight="1" thickBot="1" x14ac:dyDescent="0.4">
      <c r="A157" s="678"/>
      <c r="B157" s="512" t="s">
        <v>627</v>
      </c>
      <c r="C157" s="510" t="s">
        <v>618</v>
      </c>
      <c r="D157" s="510"/>
      <c r="E157" s="511">
        <v>0</v>
      </c>
      <c r="P157" s="518"/>
      <c r="Q157" s="518"/>
      <c r="R157" s="518"/>
      <c r="S157" s="518"/>
      <c r="T157" s="518"/>
      <c r="U157" s="518"/>
      <c r="V157" s="518"/>
    </row>
    <row r="158" spans="1:22" s="477" customFormat="1" ht="18" hidden="1" customHeight="1" thickBot="1" x14ac:dyDescent="0.4">
      <c r="A158" s="513" t="s">
        <v>628</v>
      </c>
      <c r="B158" s="527"/>
      <c r="C158" s="513"/>
      <c r="D158" s="515" t="s">
        <v>634</v>
      </c>
      <c r="E158" s="516">
        <f>SUM(E155:E157)</f>
        <v>0</v>
      </c>
      <c r="P158" s="518"/>
      <c r="Q158" s="518"/>
      <c r="R158" s="518"/>
      <c r="S158" s="518"/>
      <c r="T158" s="518"/>
      <c r="U158" s="518"/>
      <c r="V158" s="518"/>
    </row>
    <row r="159" spans="1:22" s="477" customFormat="1" ht="18" hidden="1" customHeight="1" x14ac:dyDescent="0.35">
      <c r="A159" s="678" t="s">
        <v>635</v>
      </c>
      <c r="B159" s="509" t="s">
        <v>674</v>
      </c>
      <c r="C159" s="510" t="s">
        <v>618</v>
      </c>
      <c r="D159" s="510"/>
      <c r="E159" s="511">
        <v>0</v>
      </c>
      <c r="P159" s="518"/>
      <c r="Q159" s="518"/>
      <c r="R159" s="518"/>
      <c r="S159" s="518"/>
      <c r="T159" s="518"/>
      <c r="U159" s="518"/>
      <c r="V159" s="518"/>
    </row>
    <row r="160" spans="1:22" s="477" customFormat="1" ht="18" hidden="1" customHeight="1" x14ac:dyDescent="0.35">
      <c r="A160" s="678"/>
      <c r="B160" s="509" t="s">
        <v>675</v>
      </c>
      <c r="C160" s="510" t="s">
        <v>618</v>
      </c>
      <c r="D160" s="510"/>
      <c r="E160" s="511">
        <v>0</v>
      </c>
      <c r="P160" s="518"/>
      <c r="Q160" s="518"/>
      <c r="R160" s="518"/>
      <c r="S160" s="518"/>
      <c r="T160" s="518"/>
      <c r="U160" s="518"/>
      <c r="V160" s="518"/>
    </row>
    <row r="161" spans="1:22" s="477" customFormat="1" ht="18" hidden="1" customHeight="1" x14ac:dyDescent="0.35">
      <c r="A161" s="678"/>
      <c r="B161" s="509" t="s">
        <v>676</v>
      </c>
      <c r="C161" s="510" t="s">
        <v>618</v>
      </c>
      <c r="D161" s="510"/>
      <c r="E161" s="511">
        <v>0</v>
      </c>
      <c r="F161" s="518"/>
      <c r="P161" s="518"/>
      <c r="Q161" s="518"/>
      <c r="R161" s="518"/>
      <c r="S161" s="518"/>
      <c r="T161" s="518"/>
      <c r="U161" s="518"/>
      <c r="V161" s="518"/>
    </row>
    <row r="162" spans="1:22" s="477" customFormat="1" ht="18" hidden="1" customHeight="1" x14ac:dyDescent="0.35">
      <c r="A162" s="678"/>
      <c r="B162" s="509" t="s">
        <v>677</v>
      </c>
      <c r="C162" s="510" t="s">
        <v>618</v>
      </c>
      <c r="D162" s="510"/>
      <c r="E162" s="511">
        <v>0</v>
      </c>
      <c r="F162" s="518"/>
      <c r="P162" s="518"/>
      <c r="Q162" s="518"/>
      <c r="R162" s="518"/>
      <c r="S162" s="518"/>
      <c r="T162" s="518"/>
      <c r="U162" s="518"/>
      <c r="V162" s="518"/>
    </row>
    <row r="163" spans="1:22" s="477" customFormat="1" ht="18" hidden="1" customHeight="1" x14ac:dyDescent="0.35">
      <c r="A163" s="678"/>
      <c r="B163" s="509" t="s">
        <v>678</v>
      </c>
      <c r="C163" s="510" t="s">
        <v>618</v>
      </c>
      <c r="D163" s="510"/>
      <c r="E163" s="511">
        <v>0</v>
      </c>
      <c r="F163" s="518"/>
      <c r="P163" s="518"/>
      <c r="Q163" s="518"/>
      <c r="R163" s="518"/>
      <c r="S163" s="518"/>
      <c r="T163" s="518"/>
      <c r="U163" s="518"/>
      <c r="V163" s="518"/>
    </row>
    <row r="164" spans="1:22" s="477" customFormat="1" ht="18" hidden="1" customHeight="1" x14ac:dyDescent="0.35">
      <c r="A164" s="678"/>
      <c r="B164" s="509" t="s">
        <v>679</v>
      </c>
      <c r="C164" s="510" t="s">
        <v>618</v>
      </c>
      <c r="D164" s="510"/>
      <c r="E164" s="511">
        <v>0</v>
      </c>
      <c r="F164" s="518"/>
      <c r="P164" s="518"/>
      <c r="Q164" s="518"/>
      <c r="R164" s="518"/>
      <c r="S164" s="518"/>
      <c r="T164" s="518"/>
      <c r="U164" s="518"/>
      <c r="V164" s="518"/>
    </row>
    <row r="165" spans="1:22" s="477" customFormat="1" ht="18" hidden="1" customHeight="1" x14ac:dyDescent="0.35">
      <c r="A165" s="678"/>
      <c r="B165" s="509" t="s">
        <v>680</v>
      </c>
      <c r="C165" s="510" t="s">
        <v>618</v>
      </c>
      <c r="D165" s="510"/>
      <c r="E165" s="511">
        <v>0</v>
      </c>
      <c r="F165" s="518"/>
      <c r="P165" s="518"/>
      <c r="Q165" s="518"/>
      <c r="R165" s="518"/>
      <c r="S165" s="518"/>
      <c r="T165" s="518"/>
      <c r="U165" s="518"/>
      <c r="V165" s="518"/>
    </row>
    <row r="166" spans="1:22" s="477" customFormat="1" ht="18" hidden="1" customHeight="1" x14ac:dyDescent="0.35">
      <c r="A166" s="678"/>
      <c r="B166" s="509" t="s">
        <v>681</v>
      </c>
      <c r="C166" s="510" t="s">
        <v>618</v>
      </c>
      <c r="D166" s="510"/>
      <c r="E166" s="511">
        <v>0</v>
      </c>
      <c r="F166" s="518"/>
      <c r="P166" s="518"/>
      <c r="Q166" s="518"/>
      <c r="R166" s="518"/>
      <c r="S166" s="518"/>
      <c r="T166" s="518"/>
      <c r="U166" s="518"/>
      <c r="V166" s="518"/>
    </row>
    <row r="167" spans="1:22" s="477" customFormat="1" ht="18" hidden="1" customHeight="1" x14ac:dyDescent="0.35">
      <c r="A167" s="678"/>
      <c r="B167" s="509" t="s">
        <v>682</v>
      </c>
      <c r="C167" s="510" t="s">
        <v>618</v>
      </c>
      <c r="D167" s="510"/>
      <c r="E167" s="511">
        <v>0</v>
      </c>
      <c r="F167" s="518"/>
      <c r="P167" s="518"/>
      <c r="Q167" s="518"/>
      <c r="R167" s="518"/>
      <c r="S167" s="518"/>
      <c r="T167" s="518"/>
      <c r="U167" s="518"/>
      <c r="V167" s="518"/>
    </row>
    <row r="168" spans="1:22" s="477" customFormat="1" ht="18" hidden="1" customHeight="1" x14ac:dyDescent="0.35">
      <c r="A168" s="678"/>
      <c r="B168" s="509" t="s">
        <v>683</v>
      </c>
      <c r="C168" s="510" t="s">
        <v>618</v>
      </c>
      <c r="D168" s="510"/>
      <c r="E168" s="511">
        <v>0</v>
      </c>
      <c r="F168" s="518"/>
      <c r="P168" s="518"/>
      <c r="Q168" s="518"/>
      <c r="R168" s="518"/>
      <c r="S168" s="518"/>
      <c r="T168" s="518"/>
      <c r="U168" s="518"/>
      <c r="V168" s="518"/>
    </row>
    <row r="169" spans="1:22" s="477" customFormat="1" ht="18" hidden="1" customHeight="1" x14ac:dyDescent="0.35">
      <c r="A169" s="678"/>
      <c r="B169" s="509" t="s">
        <v>684</v>
      </c>
      <c r="C169" s="510" t="s">
        <v>618</v>
      </c>
      <c r="D169" s="510"/>
      <c r="E169" s="511">
        <v>0</v>
      </c>
      <c r="F169" s="518"/>
      <c r="P169" s="518"/>
      <c r="Q169" s="518"/>
      <c r="R169" s="518"/>
      <c r="S169" s="518"/>
      <c r="T169" s="518"/>
      <c r="U169" s="518"/>
      <c r="V169" s="518"/>
    </row>
    <row r="170" spans="1:22" s="477" customFormat="1" ht="18" hidden="1" customHeight="1" x14ac:dyDescent="0.35">
      <c r="A170" s="678"/>
      <c r="B170" s="509" t="s">
        <v>685</v>
      </c>
      <c r="C170" s="510" t="s">
        <v>618</v>
      </c>
      <c r="D170" s="510"/>
      <c r="E170" s="511">
        <v>0</v>
      </c>
      <c r="F170" s="518"/>
      <c r="P170" s="518"/>
      <c r="Q170" s="518"/>
      <c r="R170" s="518"/>
      <c r="S170" s="518"/>
      <c r="T170" s="518"/>
      <c r="U170" s="518"/>
      <c r="V170" s="518"/>
    </row>
    <row r="171" spans="1:22" s="477" customFormat="1" ht="18" hidden="1" customHeight="1" x14ac:dyDescent="0.35">
      <c r="A171" s="678"/>
      <c r="B171" s="509" t="s">
        <v>686</v>
      </c>
      <c r="C171" s="510" t="s">
        <v>618</v>
      </c>
      <c r="D171" s="510"/>
      <c r="E171" s="511">
        <v>0</v>
      </c>
      <c r="F171" s="518"/>
      <c r="P171" s="518"/>
      <c r="Q171" s="518"/>
      <c r="R171" s="518"/>
      <c r="S171" s="518"/>
      <c r="T171" s="518"/>
      <c r="U171" s="518"/>
      <c r="V171" s="518"/>
    </row>
    <row r="172" spans="1:22" s="477" customFormat="1" ht="18" hidden="1" customHeight="1" x14ac:dyDescent="0.35">
      <c r="A172" s="678"/>
      <c r="B172" s="509" t="s">
        <v>687</v>
      </c>
      <c r="C172" s="510" t="s">
        <v>618</v>
      </c>
      <c r="D172" s="510"/>
      <c r="E172" s="511">
        <v>0</v>
      </c>
      <c r="F172" s="518"/>
      <c r="P172" s="518"/>
      <c r="Q172" s="518"/>
      <c r="R172" s="518"/>
      <c r="S172" s="518"/>
      <c r="T172" s="518"/>
      <c r="U172" s="518"/>
      <c r="V172" s="518"/>
    </row>
    <row r="173" spans="1:22" s="477" customFormat="1" ht="18" hidden="1" customHeight="1" x14ac:dyDescent="0.35">
      <c r="A173" s="678"/>
      <c r="B173" s="509" t="s">
        <v>688</v>
      </c>
      <c r="C173" s="510" t="s">
        <v>618</v>
      </c>
      <c r="D173" s="510"/>
      <c r="E173" s="511">
        <v>0</v>
      </c>
      <c r="F173" s="518"/>
      <c r="P173" s="518"/>
      <c r="Q173" s="518"/>
      <c r="R173" s="518"/>
      <c r="S173" s="518"/>
      <c r="T173" s="518"/>
      <c r="U173" s="518"/>
      <c r="V173" s="518"/>
    </row>
    <row r="174" spans="1:22" s="477" customFormat="1" ht="18" hidden="1" customHeight="1" x14ac:dyDescent="0.35">
      <c r="A174" s="678"/>
      <c r="B174" s="509" t="s">
        <v>689</v>
      </c>
      <c r="C174" s="510" t="s">
        <v>618</v>
      </c>
      <c r="D174" s="510"/>
      <c r="E174" s="511">
        <v>0</v>
      </c>
      <c r="F174" s="518"/>
      <c r="P174" s="518"/>
      <c r="Q174" s="518"/>
      <c r="R174" s="518"/>
      <c r="S174" s="518"/>
      <c r="T174" s="518"/>
      <c r="U174" s="518"/>
      <c r="V174" s="518"/>
    </row>
    <row r="175" spans="1:22" s="477" customFormat="1" ht="18" hidden="1" customHeight="1" x14ac:dyDescent="0.35">
      <c r="A175" s="678"/>
      <c r="B175" s="509" t="s">
        <v>690</v>
      </c>
      <c r="C175" s="510" t="s">
        <v>618</v>
      </c>
      <c r="D175" s="510"/>
      <c r="E175" s="511">
        <v>0</v>
      </c>
      <c r="F175" s="518"/>
      <c r="P175" s="518"/>
      <c r="Q175" s="518"/>
      <c r="R175" s="518"/>
      <c r="S175" s="518"/>
      <c r="T175" s="518"/>
      <c r="U175" s="518"/>
      <c r="V175" s="518"/>
    </row>
    <row r="176" spans="1:22" s="477" customFormat="1" ht="18" hidden="1" customHeight="1" x14ac:dyDescent="0.35">
      <c r="A176" s="678"/>
      <c r="B176" s="509" t="s">
        <v>691</v>
      </c>
      <c r="C176" s="510" t="s">
        <v>618</v>
      </c>
      <c r="D176" s="510"/>
      <c r="E176" s="511">
        <v>0</v>
      </c>
      <c r="F176" s="518"/>
      <c r="P176" s="518"/>
      <c r="Q176" s="518"/>
      <c r="R176" s="518"/>
      <c r="S176" s="518"/>
      <c r="T176" s="518"/>
      <c r="U176" s="518"/>
      <c r="V176" s="518"/>
    </row>
    <row r="177" spans="1:22" s="477" customFormat="1" ht="18" hidden="1" customHeight="1" x14ac:dyDescent="0.35">
      <c r="A177" s="678"/>
      <c r="B177" s="509" t="s">
        <v>692</v>
      </c>
      <c r="C177" s="510" t="s">
        <v>618</v>
      </c>
      <c r="D177" s="510"/>
      <c r="E177" s="511">
        <v>0</v>
      </c>
      <c r="P177" s="518"/>
      <c r="Q177" s="518"/>
      <c r="R177" s="518"/>
      <c r="S177" s="518"/>
      <c r="T177" s="518"/>
      <c r="U177" s="518"/>
      <c r="V177" s="518"/>
    </row>
    <row r="178" spans="1:22" s="477" customFormat="1" ht="18" hidden="1" customHeight="1" x14ac:dyDescent="0.35">
      <c r="A178" s="678"/>
      <c r="B178" s="509" t="s">
        <v>693</v>
      </c>
      <c r="C178" s="510" t="s">
        <v>618</v>
      </c>
      <c r="D178" s="510"/>
      <c r="E178" s="511">
        <v>0</v>
      </c>
      <c r="P178" s="518"/>
      <c r="Q178" s="518"/>
      <c r="R178" s="518"/>
      <c r="S178" s="518"/>
      <c r="T178" s="518"/>
      <c r="U178" s="518"/>
      <c r="V178" s="518"/>
    </row>
    <row r="179" spans="1:22" s="477" customFormat="1" ht="18" hidden="1" customHeight="1" x14ac:dyDescent="0.35">
      <c r="A179" s="678"/>
      <c r="B179" s="509" t="s">
        <v>694</v>
      </c>
      <c r="C179" s="510" t="s">
        <v>618</v>
      </c>
      <c r="D179" s="510"/>
      <c r="E179" s="511">
        <v>0</v>
      </c>
      <c r="P179" s="518"/>
      <c r="Q179" s="518"/>
      <c r="R179" s="518"/>
      <c r="S179" s="518"/>
      <c r="T179" s="518"/>
      <c r="U179" s="518"/>
      <c r="V179" s="518"/>
    </row>
    <row r="180" spans="1:22" s="477" customFormat="1" ht="18" hidden="1" customHeight="1" x14ac:dyDescent="0.35">
      <c r="A180" s="678"/>
      <c r="B180" s="509" t="s">
        <v>695</v>
      </c>
      <c r="C180" s="510" t="s">
        <v>618</v>
      </c>
      <c r="D180" s="510"/>
      <c r="E180" s="511">
        <v>0</v>
      </c>
      <c r="P180" s="518"/>
      <c r="Q180" s="518"/>
      <c r="R180" s="518"/>
      <c r="S180" s="518"/>
      <c r="T180" s="518"/>
      <c r="U180" s="518"/>
      <c r="V180" s="518"/>
    </row>
    <row r="181" spans="1:22" s="477" customFormat="1" ht="18" hidden="1" customHeight="1" thickBot="1" x14ac:dyDescent="0.4">
      <c r="A181" s="678"/>
      <c r="B181" s="512" t="s">
        <v>627</v>
      </c>
      <c r="C181" s="510" t="s">
        <v>618</v>
      </c>
      <c r="D181" s="510"/>
      <c r="E181" s="511">
        <v>0</v>
      </c>
      <c r="P181" s="518"/>
      <c r="Q181" s="518"/>
      <c r="R181" s="518"/>
      <c r="S181" s="518"/>
      <c r="T181" s="518"/>
      <c r="U181" s="518"/>
      <c r="V181" s="518"/>
    </row>
    <row r="182" spans="1:22" s="477" customFormat="1" ht="18" hidden="1" customHeight="1" thickBot="1" x14ac:dyDescent="0.4">
      <c r="A182" s="513" t="s">
        <v>628</v>
      </c>
      <c r="B182" s="527"/>
      <c r="C182" s="513"/>
      <c r="D182" s="515" t="s">
        <v>647</v>
      </c>
      <c r="E182" s="516">
        <f>SUM(E159:E181)</f>
        <v>0</v>
      </c>
      <c r="P182" s="518"/>
      <c r="Q182" s="518"/>
      <c r="R182" s="518"/>
      <c r="S182" s="518"/>
      <c r="T182" s="518"/>
      <c r="U182" s="518"/>
      <c r="V182" s="518"/>
    </row>
    <row r="183" spans="1:22" s="477" customFormat="1" ht="18" hidden="1" customHeight="1" x14ac:dyDescent="0.35">
      <c r="A183" s="678" t="s">
        <v>648</v>
      </c>
      <c r="B183" s="509" t="s">
        <v>649</v>
      </c>
      <c r="C183" s="519"/>
      <c r="D183" s="519"/>
      <c r="E183" s="511">
        <v>0</v>
      </c>
      <c r="P183" s="518"/>
      <c r="Q183" s="518"/>
      <c r="R183" s="518"/>
      <c r="S183" s="518"/>
      <c r="T183" s="518"/>
      <c r="U183" s="518"/>
      <c r="V183" s="518"/>
    </row>
    <row r="184" spans="1:22" s="477" customFormat="1" ht="18" hidden="1" customHeight="1" x14ac:dyDescent="0.35">
      <c r="A184" s="678"/>
      <c r="B184" s="509" t="s">
        <v>650</v>
      </c>
      <c r="C184" s="519"/>
      <c r="D184" s="519"/>
      <c r="E184" s="511">
        <v>0</v>
      </c>
      <c r="P184" s="518"/>
      <c r="Q184" s="518"/>
      <c r="R184" s="518"/>
      <c r="S184" s="518"/>
      <c r="T184" s="518"/>
      <c r="U184" s="518"/>
      <c r="V184" s="518"/>
    </row>
    <row r="185" spans="1:22" s="477" customFormat="1" ht="18" hidden="1" customHeight="1" x14ac:dyDescent="0.35">
      <c r="A185" s="678"/>
      <c r="B185" s="509" t="s">
        <v>696</v>
      </c>
      <c r="C185" s="519"/>
      <c r="D185" s="519"/>
      <c r="E185" s="511">
        <v>0</v>
      </c>
      <c r="P185" s="518"/>
      <c r="Q185" s="518"/>
      <c r="R185" s="518"/>
      <c r="S185" s="518"/>
      <c r="T185" s="518"/>
      <c r="U185" s="518"/>
      <c r="V185" s="518"/>
    </row>
    <row r="186" spans="1:22" ht="18" hidden="1" customHeight="1" thickBot="1" x14ac:dyDescent="0.4">
      <c r="A186" s="678"/>
      <c r="B186" s="512" t="s">
        <v>627</v>
      </c>
      <c r="C186" s="519"/>
      <c r="D186" s="519"/>
      <c r="E186" s="511">
        <v>0</v>
      </c>
    </row>
    <row r="187" spans="1:22" ht="18" hidden="1" customHeight="1" thickBot="1" x14ac:dyDescent="0.4">
      <c r="A187" s="513" t="s">
        <v>628</v>
      </c>
      <c r="B187" s="527"/>
      <c r="C187" s="513"/>
      <c r="D187" s="515" t="s">
        <v>673</v>
      </c>
      <c r="E187" s="516">
        <f>SUM(E183:E186)</f>
        <v>0</v>
      </c>
    </row>
    <row r="188" spans="1:22" ht="18" hidden="1" customHeight="1" x14ac:dyDescent="0.35">
      <c r="A188" s="678" t="s">
        <v>652</v>
      </c>
      <c r="B188" s="509" t="s">
        <v>697</v>
      </c>
      <c r="C188" s="519"/>
      <c r="D188" s="519"/>
      <c r="E188" s="511">
        <v>0</v>
      </c>
    </row>
    <row r="189" spans="1:22" ht="18" hidden="1" customHeight="1" x14ac:dyDescent="0.35">
      <c r="A189" s="678"/>
      <c r="B189" s="509" t="s">
        <v>698</v>
      </c>
      <c r="C189" s="519"/>
      <c r="D189" s="519"/>
      <c r="E189" s="511">
        <v>0</v>
      </c>
    </row>
    <row r="190" spans="1:22" ht="18" hidden="1" customHeight="1" thickBot="1" x14ac:dyDescent="0.4">
      <c r="A190" s="678"/>
      <c r="B190" s="512" t="s">
        <v>627</v>
      </c>
      <c r="C190" s="528"/>
      <c r="D190" s="528"/>
      <c r="E190" s="511">
        <v>0</v>
      </c>
    </row>
    <row r="191" spans="1:22" ht="18" hidden="1" customHeight="1" thickBot="1" x14ac:dyDescent="0.4">
      <c r="A191" s="513" t="s">
        <v>628</v>
      </c>
      <c r="B191" s="529"/>
      <c r="C191" s="513"/>
      <c r="D191" s="515" t="s">
        <v>699</v>
      </c>
      <c r="E191" s="516">
        <f>SUM(E188:E190)</f>
        <v>0</v>
      </c>
    </row>
    <row r="192" spans="1:22" ht="18" hidden="1" customHeight="1" x14ac:dyDescent="0.35">
      <c r="A192" s="505"/>
      <c r="B192" s="520"/>
      <c r="C192" s="520"/>
      <c r="D192" s="520"/>
      <c r="E192" s="520"/>
      <c r="F192" s="518"/>
    </row>
    <row r="193" spans="1:22" s="477" customFormat="1" ht="28" hidden="1" customHeight="1" x14ac:dyDescent="0.35">
      <c r="A193" s="683" t="s">
        <v>654</v>
      </c>
      <c r="B193" s="683"/>
      <c r="C193" s="683"/>
      <c r="D193" s="683"/>
      <c r="E193" s="683"/>
    </row>
    <row r="194" spans="1:22" ht="65" hidden="1" x14ac:dyDescent="0.35">
      <c r="A194" s="505"/>
      <c r="B194" s="506" t="s">
        <v>621</v>
      </c>
      <c r="C194" s="506" t="s">
        <v>655</v>
      </c>
      <c r="D194" s="506" t="s">
        <v>656</v>
      </c>
      <c r="E194" s="506" t="s">
        <v>657</v>
      </c>
      <c r="G194" s="521"/>
      <c r="P194" s="477"/>
      <c r="Q194" s="477"/>
      <c r="R194" s="477"/>
      <c r="S194" s="477"/>
      <c r="T194" s="477"/>
      <c r="U194" s="477"/>
    </row>
    <row r="195" spans="1:22" ht="18" hidden="1" customHeight="1" x14ac:dyDescent="0.35">
      <c r="A195" s="678" t="s">
        <v>658</v>
      </c>
      <c r="B195" s="522" t="s">
        <v>659</v>
      </c>
      <c r="C195" s="510"/>
      <c r="D195" s="511">
        <v>0</v>
      </c>
      <c r="E195" s="511">
        <v>0</v>
      </c>
      <c r="G195" s="521"/>
      <c r="P195" s="477"/>
      <c r="Q195" s="477"/>
      <c r="R195" s="477"/>
      <c r="S195" s="477"/>
      <c r="T195" s="477"/>
      <c r="U195" s="477"/>
    </row>
    <row r="196" spans="1:22" ht="18" hidden="1" customHeight="1" x14ac:dyDescent="0.35">
      <c r="A196" s="678"/>
      <c r="B196" s="522" t="s">
        <v>660</v>
      </c>
      <c r="C196" s="510"/>
      <c r="D196" s="511">
        <v>0</v>
      </c>
      <c r="E196" s="511">
        <v>0</v>
      </c>
      <c r="G196" s="521"/>
      <c r="P196" s="477"/>
      <c r="Q196" s="477"/>
      <c r="R196" s="477"/>
      <c r="S196" s="477"/>
      <c r="T196" s="477"/>
      <c r="U196" s="477"/>
    </row>
    <row r="197" spans="1:22" ht="18" hidden="1" customHeight="1" x14ac:dyDescent="0.35">
      <c r="A197" s="678"/>
      <c r="B197" s="522" t="s">
        <v>661</v>
      </c>
      <c r="C197" s="510"/>
      <c r="D197" s="511">
        <v>0</v>
      </c>
      <c r="E197" s="511">
        <v>0</v>
      </c>
      <c r="G197" s="521"/>
      <c r="P197" s="477"/>
      <c r="Q197" s="477"/>
      <c r="R197" s="477"/>
      <c r="S197" s="477"/>
      <c r="T197" s="477"/>
      <c r="U197" s="477"/>
    </row>
    <row r="198" spans="1:22" ht="18" hidden="1" customHeight="1" x14ac:dyDescent="0.35">
      <c r="A198" s="678"/>
      <c r="B198" s="523" t="s">
        <v>662</v>
      </c>
      <c r="C198" s="510"/>
      <c r="D198" s="511">
        <v>0</v>
      </c>
      <c r="E198" s="511">
        <v>0</v>
      </c>
      <c r="G198" s="521"/>
      <c r="P198" s="477"/>
      <c r="Q198" s="477"/>
      <c r="R198" s="477"/>
      <c r="S198" s="477"/>
      <c r="T198" s="477"/>
      <c r="U198" s="477"/>
    </row>
    <row r="199" spans="1:22" ht="18" hidden="1" customHeight="1" thickBot="1" x14ac:dyDescent="0.4">
      <c r="A199" s="678"/>
      <c r="B199" s="524" t="s">
        <v>627</v>
      </c>
      <c r="C199" s="510"/>
      <c r="D199" s="511">
        <v>0</v>
      </c>
      <c r="E199" s="511">
        <v>0</v>
      </c>
      <c r="G199" s="521"/>
      <c r="P199" s="477"/>
      <c r="Q199" s="477"/>
      <c r="R199" s="477"/>
      <c r="S199" s="477"/>
      <c r="T199" s="477"/>
      <c r="U199" s="477"/>
    </row>
    <row r="200" spans="1:22" ht="18" hidden="1" customHeight="1" thickBot="1" x14ac:dyDescent="0.4">
      <c r="A200" s="513" t="s">
        <v>628</v>
      </c>
      <c r="B200" s="513"/>
      <c r="C200" s="513"/>
      <c r="D200" s="515" t="s">
        <v>663</v>
      </c>
      <c r="E200" s="516">
        <f>SUM(E195:E199)</f>
        <v>0</v>
      </c>
      <c r="F200" s="525"/>
      <c r="G200" s="518"/>
      <c r="P200" s="477"/>
      <c r="Q200" s="477"/>
      <c r="R200" s="477"/>
      <c r="S200" s="477"/>
      <c r="T200" s="477"/>
      <c r="U200" s="477"/>
    </row>
    <row r="201" spans="1:22" s="479" customFormat="1" ht="35.15" hidden="1" customHeight="1" thickBot="1" x14ac:dyDescent="0.4">
      <c r="A201" s="272"/>
      <c r="B201" s="684" t="s">
        <v>664</v>
      </c>
      <c r="C201" s="684"/>
      <c r="D201" s="684"/>
      <c r="E201" s="684"/>
    </row>
    <row r="202" spans="1:22" s="479" customFormat="1" ht="14.5" hidden="1" thickBot="1" x14ac:dyDescent="0.4">
      <c r="A202" s="513" t="s">
        <v>628</v>
      </c>
      <c r="B202" s="513"/>
      <c r="C202" s="513"/>
      <c r="D202" s="515" t="s">
        <v>665</v>
      </c>
      <c r="E202" s="516">
        <v>0</v>
      </c>
    </row>
    <row r="203" spans="1:22" s="477" customFormat="1" ht="30" hidden="1" customHeight="1" x14ac:dyDescent="0.35">
      <c r="A203" s="505"/>
      <c r="F203" s="526" t="s">
        <v>666</v>
      </c>
      <c r="P203" s="518"/>
      <c r="Q203" s="518"/>
      <c r="R203" s="518"/>
      <c r="S203" s="518"/>
      <c r="T203" s="518"/>
      <c r="U203" s="518"/>
      <c r="V203" s="518"/>
    </row>
    <row r="204" spans="1:22" s="477" customFormat="1" ht="34" hidden="1" customHeight="1" x14ac:dyDescent="0.35">
      <c r="A204" s="671" t="s">
        <v>700</v>
      </c>
      <c r="B204" s="671"/>
      <c r="C204" s="671"/>
      <c r="D204" s="671"/>
      <c r="E204" s="671"/>
    </row>
    <row r="205" spans="1:22" s="477" customFormat="1" ht="26.15" hidden="1" customHeight="1" x14ac:dyDescent="0.35">
      <c r="A205" s="683" t="s">
        <v>620</v>
      </c>
      <c r="B205" s="683"/>
      <c r="C205" s="683"/>
      <c r="D205" s="683"/>
      <c r="E205" s="683"/>
    </row>
    <row r="206" spans="1:22" s="477" customFormat="1" ht="26" hidden="1" x14ac:dyDescent="0.35">
      <c r="A206" s="505"/>
      <c r="B206" s="506" t="s">
        <v>621</v>
      </c>
      <c r="C206" s="506" t="s">
        <v>622</v>
      </c>
      <c r="D206" s="506" t="s">
        <v>623</v>
      </c>
      <c r="E206" s="507" t="s">
        <v>624</v>
      </c>
      <c r="P206" s="518"/>
      <c r="Q206" s="518"/>
      <c r="R206" s="518"/>
      <c r="S206" s="518"/>
      <c r="T206" s="518"/>
      <c r="U206" s="518"/>
      <c r="V206" s="518"/>
    </row>
    <row r="207" spans="1:22" s="477" customFormat="1" ht="18" hidden="1" customHeight="1" x14ac:dyDescent="0.35">
      <c r="A207" s="678" t="s">
        <v>625</v>
      </c>
      <c r="B207" s="509" t="s">
        <v>626</v>
      </c>
      <c r="C207" s="510" t="s">
        <v>618</v>
      </c>
      <c r="D207" s="510"/>
      <c r="E207" s="511">
        <v>0</v>
      </c>
      <c r="P207" s="518"/>
      <c r="Q207" s="518"/>
      <c r="R207" s="518"/>
      <c r="S207" s="518"/>
      <c r="T207" s="518"/>
      <c r="U207" s="518"/>
      <c r="V207" s="518"/>
    </row>
    <row r="208" spans="1:22" s="477" customFormat="1" ht="18" hidden="1" customHeight="1" thickBot="1" x14ac:dyDescent="0.4">
      <c r="A208" s="678"/>
      <c r="B208" s="512" t="s">
        <v>627</v>
      </c>
      <c r="C208" s="510" t="s">
        <v>618</v>
      </c>
      <c r="D208" s="510"/>
      <c r="E208" s="511">
        <v>0</v>
      </c>
      <c r="P208" s="518"/>
      <c r="Q208" s="518"/>
      <c r="R208" s="518"/>
      <c r="S208" s="518"/>
      <c r="T208" s="518"/>
      <c r="U208" s="518"/>
      <c r="V208" s="518"/>
    </row>
    <row r="209" spans="1:22" s="477" customFormat="1" ht="18" hidden="1" customHeight="1" thickBot="1" x14ac:dyDescent="0.4">
      <c r="A209" s="513" t="s">
        <v>628</v>
      </c>
      <c r="B209" s="530"/>
      <c r="C209" s="513"/>
      <c r="D209" s="515" t="s">
        <v>629</v>
      </c>
      <c r="E209" s="516">
        <f>SUM(E207:E208)</f>
        <v>0</v>
      </c>
      <c r="P209" s="518"/>
      <c r="Q209" s="518"/>
      <c r="R209" s="518"/>
      <c r="S209" s="518"/>
      <c r="T209" s="518"/>
      <c r="U209" s="518"/>
      <c r="V209" s="518"/>
    </row>
    <row r="210" spans="1:22" s="477" customFormat="1" ht="18" hidden="1" customHeight="1" x14ac:dyDescent="0.35">
      <c r="A210" s="678" t="s">
        <v>630</v>
      </c>
      <c r="B210" s="509" t="s">
        <v>631</v>
      </c>
      <c r="C210" s="510" t="s">
        <v>618</v>
      </c>
      <c r="D210" s="510"/>
      <c r="E210" s="511">
        <v>0</v>
      </c>
      <c r="P210" s="518"/>
      <c r="Q210" s="518"/>
      <c r="R210" s="518"/>
      <c r="S210" s="518"/>
      <c r="T210" s="518"/>
      <c r="U210" s="518"/>
      <c r="V210" s="518"/>
    </row>
    <row r="211" spans="1:22" s="477" customFormat="1" ht="18" hidden="1" customHeight="1" x14ac:dyDescent="0.35">
      <c r="A211" s="678"/>
      <c r="B211" s="509" t="s">
        <v>633</v>
      </c>
      <c r="C211" s="510" t="s">
        <v>618</v>
      </c>
      <c r="D211" s="510"/>
      <c r="E211" s="511">
        <v>0</v>
      </c>
      <c r="P211" s="518"/>
      <c r="Q211" s="518"/>
      <c r="R211" s="518"/>
      <c r="S211" s="518"/>
      <c r="T211" s="518"/>
      <c r="U211" s="518"/>
      <c r="V211" s="518"/>
    </row>
    <row r="212" spans="1:22" s="477" customFormat="1" ht="18" hidden="1" customHeight="1" thickBot="1" x14ac:dyDescent="0.4">
      <c r="A212" s="678"/>
      <c r="B212" s="512" t="s">
        <v>627</v>
      </c>
      <c r="C212" s="510" t="s">
        <v>618</v>
      </c>
      <c r="D212" s="510"/>
      <c r="E212" s="511">
        <v>0</v>
      </c>
      <c r="P212" s="518"/>
      <c r="Q212" s="518"/>
      <c r="R212" s="518"/>
      <c r="S212" s="518"/>
      <c r="T212" s="518"/>
      <c r="U212" s="518"/>
      <c r="V212" s="518"/>
    </row>
    <row r="213" spans="1:22" s="477" customFormat="1" ht="18" hidden="1" customHeight="1" thickBot="1" x14ac:dyDescent="0.4">
      <c r="A213" s="513" t="s">
        <v>628</v>
      </c>
      <c r="B213" s="530"/>
      <c r="C213" s="513"/>
      <c r="D213" s="515" t="s">
        <v>634</v>
      </c>
      <c r="E213" s="516">
        <f>SUM(E210:E212)</f>
        <v>0</v>
      </c>
      <c r="P213" s="518"/>
      <c r="Q213" s="518"/>
      <c r="R213" s="518"/>
      <c r="S213" s="518"/>
      <c r="T213" s="518"/>
      <c r="U213" s="518"/>
      <c r="V213" s="518"/>
    </row>
    <row r="214" spans="1:22" s="477" customFormat="1" ht="18" hidden="1" customHeight="1" x14ac:dyDescent="0.35">
      <c r="A214" s="678" t="s">
        <v>635</v>
      </c>
      <c r="B214" s="509" t="s">
        <v>668</v>
      </c>
      <c r="C214" s="510" t="s">
        <v>618</v>
      </c>
      <c r="D214" s="510"/>
      <c r="E214" s="511">
        <v>0</v>
      </c>
      <c r="P214" s="518"/>
      <c r="Q214" s="518"/>
      <c r="R214" s="518"/>
      <c r="S214" s="518"/>
      <c r="T214" s="518"/>
      <c r="U214" s="518"/>
      <c r="V214" s="518"/>
    </row>
    <row r="215" spans="1:22" s="477" customFormat="1" ht="18" hidden="1" customHeight="1" x14ac:dyDescent="0.35">
      <c r="A215" s="678"/>
      <c r="B215" s="509" t="s">
        <v>669</v>
      </c>
      <c r="C215" s="510" t="s">
        <v>618</v>
      </c>
      <c r="D215" s="510"/>
      <c r="E215" s="511">
        <v>0</v>
      </c>
      <c r="P215" s="518"/>
      <c r="Q215" s="518"/>
      <c r="R215" s="518"/>
      <c r="S215" s="518"/>
      <c r="T215" s="518"/>
      <c r="U215" s="518"/>
      <c r="V215" s="518"/>
    </row>
    <row r="216" spans="1:22" s="477" customFormat="1" ht="18" hidden="1" customHeight="1" x14ac:dyDescent="0.35">
      <c r="A216" s="678"/>
      <c r="B216" s="509" t="s">
        <v>701</v>
      </c>
      <c r="C216" s="510" t="s">
        <v>618</v>
      </c>
      <c r="D216" s="510"/>
      <c r="E216" s="511">
        <v>0</v>
      </c>
      <c r="P216" s="518"/>
      <c r="Q216" s="518"/>
      <c r="R216" s="518"/>
      <c r="S216" s="518"/>
      <c r="T216" s="518"/>
      <c r="U216" s="518"/>
      <c r="V216" s="518"/>
    </row>
    <row r="217" spans="1:22" s="477" customFormat="1" ht="18" hidden="1" customHeight="1" x14ac:dyDescent="0.35">
      <c r="A217" s="678"/>
      <c r="B217" s="509" t="s">
        <v>671</v>
      </c>
      <c r="C217" s="510" t="s">
        <v>618</v>
      </c>
      <c r="D217" s="510"/>
      <c r="E217" s="511">
        <v>0</v>
      </c>
      <c r="P217" s="518"/>
      <c r="Q217" s="518"/>
      <c r="R217" s="518"/>
      <c r="S217" s="518"/>
      <c r="T217" s="518"/>
      <c r="U217" s="518"/>
      <c r="V217" s="518"/>
    </row>
    <row r="218" spans="1:22" ht="18" hidden="1" customHeight="1" x14ac:dyDescent="0.35">
      <c r="A218" s="678"/>
      <c r="B218" s="509" t="s">
        <v>672</v>
      </c>
      <c r="C218" s="510" t="s">
        <v>618</v>
      </c>
      <c r="D218" s="510"/>
      <c r="E218" s="511">
        <v>0</v>
      </c>
    </row>
    <row r="219" spans="1:22" ht="18" hidden="1" customHeight="1" thickBot="1" x14ac:dyDescent="0.4">
      <c r="A219" s="678"/>
      <c r="B219" s="512" t="s">
        <v>627</v>
      </c>
      <c r="C219" s="510" t="s">
        <v>618</v>
      </c>
      <c r="D219" s="510"/>
      <c r="E219" s="511">
        <v>0</v>
      </c>
    </row>
    <row r="220" spans="1:22" ht="18" hidden="1" customHeight="1" thickBot="1" x14ac:dyDescent="0.4">
      <c r="A220" s="513" t="s">
        <v>628</v>
      </c>
      <c r="B220" s="530"/>
      <c r="C220" s="513"/>
      <c r="D220" s="515" t="s">
        <v>647</v>
      </c>
      <c r="E220" s="516">
        <f>SUM(E214:E219)</f>
        <v>0</v>
      </c>
    </row>
    <row r="221" spans="1:22" ht="18" hidden="1" customHeight="1" x14ac:dyDescent="0.35">
      <c r="A221" s="678" t="s">
        <v>648</v>
      </c>
      <c r="B221" s="509" t="s">
        <v>649</v>
      </c>
      <c r="C221" s="519"/>
      <c r="D221" s="519"/>
      <c r="E221" s="511">
        <v>0</v>
      </c>
    </row>
    <row r="222" spans="1:22" ht="18" hidden="1" customHeight="1" x14ac:dyDescent="0.35">
      <c r="A222" s="678"/>
      <c r="B222" s="509" t="s">
        <v>650</v>
      </c>
      <c r="C222" s="519"/>
      <c r="D222" s="519"/>
      <c r="E222" s="511">
        <v>0</v>
      </c>
    </row>
    <row r="223" spans="1:22" ht="18" hidden="1" customHeight="1" x14ac:dyDescent="0.35">
      <c r="A223" s="678"/>
      <c r="B223" s="509" t="s">
        <v>696</v>
      </c>
      <c r="C223" s="519"/>
      <c r="D223" s="519"/>
      <c r="E223" s="511">
        <v>0</v>
      </c>
    </row>
    <row r="224" spans="1:22" ht="18" hidden="1" customHeight="1" thickBot="1" x14ac:dyDescent="0.4">
      <c r="A224" s="678"/>
      <c r="B224" s="512" t="s">
        <v>627</v>
      </c>
      <c r="C224" s="519"/>
      <c r="D224" s="519"/>
      <c r="E224" s="511">
        <v>0</v>
      </c>
    </row>
    <row r="225" spans="1:21" ht="18" hidden="1" customHeight="1" thickBot="1" x14ac:dyDescent="0.4">
      <c r="A225" s="513" t="s">
        <v>628</v>
      </c>
      <c r="B225" s="530"/>
      <c r="C225" s="513"/>
      <c r="D225" s="515" t="s">
        <v>673</v>
      </c>
      <c r="E225" s="516">
        <f>SUM(E221:E224)</f>
        <v>0</v>
      </c>
    </row>
    <row r="226" spans="1:21" ht="26.5" hidden="1" thickBot="1" x14ac:dyDescent="0.4">
      <c r="A226" s="508" t="s">
        <v>652</v>
      </c>
      <c r="B226" s="509" t="s">
        <v>627</v>
      </c>
      <c r="C226" s="519"/>
      <c r="D226" s="519"/>
      <c r="E226" s="511">
        <v>0</v>
      </c>
    </row>
    <row r="227" spans="1:21" ht="18" hidden="1" customHeight="1" thickBot="1" x14ac:dyDescent="0.4">
      <c r="A227" s="513" t="s">
        <v>628</v>
      </c>
      <c r="B227" s="513"/>
      <c r="C227" s="513"/>
      <c r="D227" s="515" t="s">
        <v>653</v>
      </c>
      <c r="E227" s="516">
        <f>SUM(E226:E226)</f>
        <v>0</v>
      </c>
    </row>
    <row r="228" spans="1:21" ht="18" hidden="1" customHeight="1" x14ac:dyDescent="0.35">
      <c r="A228" s="505"/>
      <c r="B228" s="520"/>
      <c r="C228" s="520"/>
      <c r="D228" s="520"/>
      <c r="E228" s="520"/>
      <c r="F228" s="518"/>
    </row>
    <row r="229" spans="1:21" s="477" customFormat="1" ht="26.15" hidden="1" customHeight="1" x14ac:dyDescent="0.35">
      <c r="A229" s="683" t="s">
        <v>654</v>
      </c>
      <c r="B229" s="683"/>
      <c r="C229" s="683"/>
      <c r="D229" s="683"/>
      <c r="E229" s="683"/>
    </row>
    <row r="230" spans="1:21" ht="65" hidden="1" x14ac:dyDescent="0.35">
      <c r="A230" s="505"/>
      <c r="B230" s="506" t="s">
        <v>621</v>
      </c>
      <c r="C230" s="506" t="s">
        <v>655</v>
      </c>
      <c r="D230" s="506" t="s">
        <v>656</v>
      </c>
      <c r="E230" s="506" t="s">
        <v>657</v>
      </c>
      <c r="G230" s="521"/>
      <c r="P230" s="477"/>
      <c r="Q230" s="477"/>
      <c r="R230" s="477"/>
      <c r="S230" s="477"/>
      <c r="T230" s="477"/>
      <c r="U230" s="477"/>
    </row>
    <row r="231" spans="1:21" ht="18" hidden="1" customHeight="1" x14ac:dyDescent="0.35">
      <c r="A231" s="678" t="s">
        <v>658</v>
      </c>
      <c r="B231" s="522" t="s">
        <v>659</v>
      </c>
      <c r="C231" s="510"/>
      <c r="D231" s="511">
        <v>0</v>
      </c>
      <c r="E231" s="511">
        <v>0</v>
      </c>
      <c r="G231" s="521"/>
      <c r="P231" s="477"/>
      <c r="Q231" s="477"/>
      <c r="R231" s="477"/>
      <c r="S231" s="477"/>
      <c r="T231" s="477"/>
      <c r="U231" s="477"/>
    </row>
    <row r="232" spans="1:21" ht="18" hidden="1" customHeight="1" x14ac:dyDescent="0.35">
      <c r="A232" s="678"/>
      <c r="B232" s="522" t="s">
        <v>660</v>
      </c>
      <c r="C232" s="510"/>
      <c r="D232" s="511">
        <v>0</v>
      </c>
      <c r="E232" s="511">
        <v>0</v>
      </c>
      <c r="G232" s="521"/>
      <c r="P232" s="477"/>
      <c r="Q232" s="477"/>
      <c r="R232" s="477"/>
      <c r="S232" s="477"/>
      <c r="T232" s="477"/>
      <c r="U232" s="477"/>
    </row>
    <row r="233" spans="1:21" ht="18" hidden="1" customHeight="1" x14ac:dyDescent="0.35">
      <c r="A233" s="678"/>
      <c r="B233" s="522" t="s">
        <v>661</v>
      </c>
      <c r="C233" s="510"/>
      <c r="D233" s="511">
        <v>0</v>
      </c>
      <c r="E233" s="511">
        <v>0</v>
      </c>
      <c r="G233" s="521"/>
      <c r="P233" s="477"/>
      <c r="Q233" s="477"/>
      <c r="R233" s="477"/>
      <c r="S233" s="477"/>
      <c r="T233" s="477"/>
      <c r="U233" s="477"/>
    </row>
    <row r="234" spans="1:21" ht="18" hidden="1" customHeight="1" x14ac:dyDescent="0.35">
      <c r="A234" s="678"/>
      <c r="B234" s="523" t="s">
        <v>662</v>
      </c>
      <c r="C234" s="510"/>
      <c r="D234" s="511">
        <v>0</v>
      </c>
      <c r="E234" s="511">
        <v>0</v>
      </c>
      <c r="G234" s="521"/>
      <c r="P234" s="477"/>
      <c r="Q234" s="477"/>
      <c r="R234" s="477"/>
      <c r="S234" s="477"/>
      <c r="T234" s="477"/>
      <c r="U234" s="477"/>
    </row>
    <row r="235" spans="1:21" ht="18" hidden="1" customHeight="1" thickBot="1" x14ac:dyDescent="0.4">
      <c r="A235" s="678"/>
      <c r="B235" s="524" t="s">
        <v>627</v>
      </c>
      <c r="C235" s="510"/>
      <c r="D235" s="511">
        <v>0</v>
      </c>
      <c r="E235" s="511">
        <v>0</v>
      </c>
      <c r="G235" s="521"/>
      <c r="P235" s="477"/>
      <c r="Q235" s="477"/>
      <c r="R235" s="477"/>
      <c r="S235" s="477"/>
      <c r="T235" s="477"/>
      <c r="U235" s="477"/>
    </row>
    <row r="236" spans="1:21" ht="18" hidden="1" customHeight="1" thickBot="1" x14ac:dyDescent="0.4">
      <c r="A236" s="513" t="s">
        <v>628</v>
      </c>
      <c r="B236" s="513"/>
      <c r="C236" s="513"/>
      <c r="D236" s="515" t="s">
        <v>663</v>
      </c>
      <c r="E236" s="516">
        <f>SUM(E231:E235)</f>
        <v>0</v>
      </c>
      <c r="F236" s="525"/>
      <c r="G236" s="518"/>
      <c r="P236" s="477"/>
      <c r="Q236" s="477"/>
      <c r="R236" s="477"/>
      <c r="S236" s="477"/>
      <c r="T236" s="477"/>
      <c r="U236" s="477"/>
    </row>
    <row r="237" spans="1:21" s="479" customFormat="1" ht="35.15" hidden="1" customHeight="1" thickBot="1" x14ac:dyDescent="0.4">
      <c r="A237" s="272"/>
      <c r="B237" s="684" t="s">
        <v>664</v>
      </c>
      <c r="C237" s="684"/>
      <c r="D237" s="684"/>
      <c r="E237" s="684"/>
    </row>
    <row r="238" spans="1:21" s="479" customFormat="1" ht="14.5" hidden="1" thickBot="1" x14ac:dyDescent="0.4">
      <c r="A238" s="513" t="s">
        <v>628</v>
      </c>
      <c r="B238" s="513"/>
      <c r="C238" s="513"/>
      <c r="D238" s="515" t="s">
        <v>665</v>
      </c>
      <c r="E238" s="516">
        <v>0</v>
      </c>
    </row>
    <row r="239" spans="1:21" ht="30" hidden="1" customHeight="1" x14ac:dyDescent="0.35">
      <c r="A239" s="505"/>
      <c r="B239" s="477"/>
      <c r="C239" s="477"/>
      <c r="D239" s="477"/>
      <c r="E239" s="477"/>
      <c r="F239" s="526" t="s">
        <v>666</v>
      </c>
    </row>
    <row r="240" spans="1:21" ht="30" hidden="1" customHeight="1" x14ac:dyDescent="0.35">
      <c r="A240" s="505"/>
      <c r="B240" s="477"/>
      <c r="C240" s="477"/>
      <c r="D240" s="477"/>
      <c r="E240" s="477"/>
      <c r="F240" s="526" t="s">
        <v>666</v>
      </c>
    </row>
    <row r="241" spans="1:22" s="477" customFormat="1" ht="31.5" hidden="1" customHeight="1" x14ac:dyDescent="0.35">
      <c r="A241" s="671" t="s">
        <v>611</v>
      </c>
      <c r="B241" s="671"/>
      <c r="C241" s="671"/>
      <c r="D241" s="671"/>
      <c r="E241" s="671"/>
    </row>
    <row r="242" spans="1:22" s="477" customFormat="1" ht="26.5" hidden="1" customHeight="1" x14ac:dyDescent="0.35">
      <c r="A242" s="683" t="s">
        <v>620</v>
      </c>
      <c r="B242" s="683"/>
      <c r="C242" s="683"/>
      <c r="D242" s="683"/>
      <c r="E242" s="683"/>
    </row>
    <row r="243" spans="1:22" ht="26" hidden="1" x14ac:dyDescent="0.35">
      <c r="B243" s="506" t="s">
        <v>621</v>
      </c>
      <c r="C243" s="506" t="s">
        <v>622</v>
      </c>
      <c r="D243" s="506" t="s">
        <v>623</v>
      </c>
      <c r="E243" s="507" t="s">
        <v>624</v>
      </c>
    </row>
    <row r="244" spans="1:22" s="477" customFormat="1" ht="18" hidden="1" customHeight="1" x14ac:dyDescent="0.35">
      <c r="A244" s="686" t="s">
        <v>625</v>
      </c>
      <c r="B244" s="509" t="s">
        <v>626</v>
      </c>
      <c r="C244" s="510" t="s">
        <v>618</v>
      </c>
      <c r="D244" s="510"/>
      <c r="E244" s="511">
        <v>0</v>
      </c>
      <c r="P244" s="518"/>
      <c r="Q244" s="518"/>
      <c r="R244" s="518"/>
      <c r="S244" s="518"/>
      <c r="T244" s="518"/>
      <c r="U244" s="518"/>
      <c r="V244" s="518"/>
    </row>
    <row r="245" spans="1:22" s="477" customFormat="1" ht="18" hidden="1" customHeight="1" thickBot="1" x14ac:dyDescent="0.4">
      <c r="A245" s="686"/>
      <c r="B245" s="512" t="s">
        <v>627</v>
      </c>
      <c r="C245" s="510" t="s">
        <v>618</v>
      </c>
      <c r="D245" s="510"/>
      <c r="E245" s="511">
        <v>0</v>
      </c>
      <c r="P245" s="518"/>
      <c r="Q245" s="518"/>
      <c r="R245" s="518"/>
      <c r="S245" s="518"/>
      <c r="T245" s="518"/>
      <c r="U245" s="518"/>
      <c r="V245" s="518"/>
    </row>
    <row r="246" spans="1:22" s="477" customFormat="1" ht="18" hidden="1" customHeight="1" thickBot="1" x14ac:dyDescent="0.4">
      <c r="A246" s="513" t="s">
        <v>628</v>
      </c>
      <c r="B246" s="530"/>
      <c r="C246" s="513"/>
      <c r="D246" s="515" t="s">
        <v>629</v>
      </c>
      <c r="E246" s="516">
        <f>SUM(E244:E245)</f>
        <v>0</v>
      </c>
      <c r="P246" s="518"/>
      <c r="Q246" s="518"/>
      <c r="R246" s="518"/>
      <c r="S246" s="518"/>
      <c r="T246" s="518"/>
      <c r="U246" s="518"/>
      <c r="V246" s="518"/>
    </row>
    <row r="247" spans="1:22" s="477" customFormat="1" ht="18" hidden="1" customHeight="1" x14ac:dyDescent="0.35">
      <c r="A247" s="678" t="s">
        <v>630</v>
      </c>
      <c r="B247" s="517" t="s">
        <v>712</v>
      </c>
      <c r="C247" s="510" t="s">
        <v>618</v>
      </c>
      <c r="D247" s="510"/>
      <c r="E247" s="511">
        <v>0</v>
      </c>
      <c r="P247" s="518"/>
      <c r="Q247" s="518"/>
      <c r="R247" s="518"/>
      <c r="S247" s="518"/>
      <c r="T247" s="518"/>
      <c r="U247" s="518"/>
      <c r="V247" s="518"/>
    </row>
    <row r="248" spans="1:22" s="477" customFormat="1" ht="18" hidden="1" customHeight="1" x14ac:dyDescent="0.35">
      <c r="A248" s="678"/>
      <c r="B248" s="509" t="s">
        <v>633</v>
      </c>
      <c r="C248" s="510" t="s">
        <v>618</v>
      </c>
      <c r="D248" s="510"/>
      <c r="E248" s="511">
        <v>0</v>
      </c>
      <c r="P248" s="518"/>
      <c r="Q248" s="518"/>
      <c r="R248" s="518"/>
      <c r="S248" s="518"/>
      <c r="T248" s="518"/>
      <c r="U248" s="518"/>
      <c r="V248" s="518"/>
    </row>
    <row r="249" spans="1:22" s="477" customFormat="1" ht="18" hidden="1" customHeight="1" thickBot="1" x14ac:dyDescent="0.4">
      <c r="A249" s="678"/>
      <c r="B249" s="512" t="s">
        <v>627</v>
      </c>
      <c r="C249" s="510" t="s">
        <v>618</v>
      </c>
      <c r="D249" s="510"/>
      <c r="E249" s="511">
        <v>0</v>
      </c>
      <c r="P249" s="518"/>
      <c r="Q249" s="518"/>
      <c r="R249" s="518"/>
      <c r="S249" s="518"/>
      <c r="T249" s="518"/>
      <c r="U249" s="518"/>
      <c r="V249" s="518"/>
    </row>
    <row r="250" spans="1:22" s="477" customFormat="1" ht="18" hidden="1" customHeight="1" thickBot="1" x14ac:dyDescent="0.4">
      <c r="A250" s="513" t="s">
        <v>628</v>
      </c>
      <c r="B250" s="530"/>
      <c r="C250" s="513"/>
      <c r="D250" s="515" t="s">
        <v>634</v>
      </c>
      <c r="E250" s="516">
        <f>SUM(E247:E249)</f>
        <v>0</v>
      </c>
      <c r="P250" s="518"/>
      <c r="Q250" s="518"/>
      <c r="R250" s="518"/>
      <c r="S250" s="518"/>
      <c r="T250" s="518"/>
      <c r="U250" s="518"/>
      <c r="V250" s="518"/>
    </row>
    <row r="251" spans="1:22" s="477" customFormat="1" ht="18" hidden="1" customHeight="1" x14ac:dyDescent="0.35">
      <c r="A251" s="678" t="s">
        <v>635</v>
      </c>
      <c r="B251" s="531" t="s">
        <v>713</v>
      </c>
      <c r="C251" s="532"/>
      <c r="D251" s="533"/>
      <c r="E251" s="534"/>
      <c r="P251" s="518"/>
      <c r="Q251" s="518"/>
      <c r="R251" s="518"/>
      <c r="S251" s="518"/>
      <c r="T251" s="518"/>
      <c r="U251" s="518"/>
      <c r="V251" s="518"/>
    </row>
    <row r="252" spans="1:22" s="477" customFormat="1" ht="18" hidden="1" customHeight="1" x14ac:dyDescent="0.35">
      <c r="A252" s="678"/>
      <c r="B252" s="509" t="s">
        <v>714</v>
      </c>
      <c r="C252" s="510" t="s">
        <v>618</v>
      </c>
      <c r="D252" s="510"/>
      <c r="E252" s="511">
        <v>0</v>
      </c>
      <c r="P252" s="518"/>
      <c r="Q252" s="518"/>
      <c r="R252" s="518"/>
      <c r="S252" s="518"/>
      <c r="T252" s="518"/>
      <c r="U252" s="518"/>
      <c r="V252" s="518"/>
    </row>
    <row r="253" spans="1:22" s="477" customFormat="1" ht="18" hidden="1" customHeight="1" x14ac:dyDescent="0.35">
      <c r="A253" s="678"/>
      <c r="B253" s="509" t="s">
        <v>715</v>
      </c>
      <c r="C253" s="510" t="s">
        <v>618</v>
      </c>
      <c r="D253" s="510"/>
      <c r="E253" s="511">
        <v>0</v>
      </c>
      <c r="P253" s="518"/>
      <c r="Q253" s="518"/>
      <c r="R253" s="518"/>
      <c r="S253" s="518"/>
      <c r="T253" s="518"/>
      <c r="U253" s="518"/>
      <c r="V253" s="518"/>
    </row>
    <row r="254" spans="1:22" s="477" customFormat="1" ht="18" hidden="1" customHeight="1" x14ac:dyDescent="0.35">
      <c r="A254" s="678"/>
      <c r="B254" s="509" t="s">
        <v>716</v>
      </c>
      <c r="C254" s="510" t="s">
        <v>618</v>
      </c>
      <c r="D254" s="510"/>
      <c r="E254" s="511">
        <v>0</v>
      </c>
      <c r="P254" s="518"/>
      <c r="Q254" s="518"/>
      <c r="R254" s="518"/>
      <c r="S254" s="518"/>
      <c r="T254" s="518"/>
      <c r="U254" s="518"/>
      <c r="V254" s="518"/>
    </row>
    <row r="255" spans="1:22" s="477" customFormat="1" ht="18" hidden="1" customHeight="1" x14ac:dyDescent="0.35">
      <c r="A255" s="678"/>
      <c r="B255" s="509" t="s">
        <v>717</v>
      </c>
      <c r="C255" s="510" t="s">
        <v>618</v>
      </c>
      <c r="D255" s="510"/>
      <c r="E255" s="511">
        <v>0</v>
      </c>
      <c r="P255" s="518"/>
      <c r="Q255" s="518"/>
      <c r="R255" s="518"/>
      <c r="S255" s="518"/>
      <c r="T255" s="518"/>
      <c r="U255" s="518"/>
      <c r="V255" s="518"/>
    </row>
    <row r="256" spans="1:22" s="477" customFormat="1" ht="18" hidden="1" customHeight="1" x14ac:dyDescent="0.35">
      <c r="A256" s="678"/>
      <c r="B256" s="509" t="s">
        <v>718</v>
      </c>
      <c r="C256" s="510" t="s">
        <v>618</v>
      </c>
      <c r="D256" s="510"/>
      <c r="E256" s="511">
        <v>0</v>
      </c>
      <c r="P256" s="518"/>
      <c r="Q256" s="518"/>
      <c r="R256" s="518"/>
      <c r="S256" s="518"/>
      <c r="T256" s="518"/>
      <c r="U256" s="518"/>
      <c r="V256" s="518"/>
    </row>
    <row r="257" spans="1:22" s="477" customFormat="1" ht="18" hidden="1" customHeight="1" x14ac:dyDescent="0.35">
      <c r="A257" s="678"/>
      <c r="B257" s="509" t="s">
        <v>719</v>
      </c>
      <c r="C257" s="510" t="s">
        <v>618</v>
      </c>
      <c r="D257" s="510"/>
      <c r="E257" s="511">
        <v>0</v>
      </c>
      <c r="P257" s="518"/>
      <c r="Q257" s="518"/>
      <c r="R257" s="518"/>
      <c r="S257" s="518"/>
      <c r="T257" s="518"/>
      <c r="U257" s="518"/>
      <c r="V257" s="518"/>
    </row>
    <row r="258" spans="1:22" s="477" customFormat="1" ht="18" hidden="1" customHeight="1" x14ac:dyDescent="0.35">
      <c r="A258" s="678"/>
      <c r="B258" s="512" t="s">
        <v>627</v>
      </c>
      <c r="C258" s="510" t="s">
        <v>618</v>
      </c>
      <c r="D258" s="510"/>
      <c r="E258" s="511">
        <v>0</v>
      </c>
      <c r="P258" s="518"/>
      <c r="Q258" s="518"/>
      <c r="R258" s="518"/>
      <c r="S258" s="518"/>
      <c r="T258" s="518"/>
      <c r="U258" s="518"/>
      <c r="V258" s="518"/>
    </row>
    <row r="259" spans="1:22" s="477" customFormat="1" ht="18" hidden="1" customHeight="1" x14ac:dyDescent="0.35">
      <c r="A259" s="678"/>
      <c r="B259" s="531" t="s">
        <v>720</v>
      </c>
      <c r="C259" s="532"/>
      <c r="D259" s="533"/>
      <c r="E259" s="534"/>
      <c r="P259" s="518"/>
      <c r="Q259" s="518"/>
      <c r="R259" s="518"/>
      <c r="S259" s="518"/>
      <c r="T259" s="518"/>
      <c r="U259" s="518"/>
      <c r="V259" s="518"/>
    </row>
    <row r="260" spans="1:22" s="477" customFormat="1" ht="18" hidden="1" customHeight="1" x14ac:dyDescent="0.35">
      <c r="A260" s="678"/>
      <c r="B260" s="509" t="s">
        <v>721</v>
      </c>
      <c r="C260" s="510" t="s">
        <v>618</v>
      </c>
      <c r="D260" s="510"/>
      <c r="E260" s="511">
        <v>0</v>
      </c>
      <c r="P260" s="518"/>
      <c r="Q260" s="518"/>
      <c r="R260" s="518"/>
      <c r="S260" s="518"/>
      <c r="T260" s="518"/>
      <c r="U260" s="518"/>
      <c r="V260" s="518"/>
    </row>
    <row r="261" spans="1:22" s="477" customFormat="1" ht="18" hidden="1" customHeight="1" x14ac:dyDescent="0.35">
      <c r="A261" s="678"/>
      <c r="B261" s="509" t="s">
        <v>722</v>
      </c>
      <c r="C261" s="510" t="s">
        <v>618</v>
      </c>
      <c r="D261" s="510"/>
      <c r="E261" s="511">
        <v>0</v>
      </c>
      <c r="P261" s="518"/>
      <c r="Q261" s="518"/>
      <c r="R261" s="518"/>
      <c r="S261" s="518"/>
      <c r="T261" s="518"/>
      <c r="U261" s="518"/>
      <c r="V261" s="518"/>
    </row>
    <row r="262" spans="1:22" s="477" customFormat="1" ht="18" hidden="1" customHeight="1" x14ac:dyDescent="0.35">
      <c r="A262" s="678"/>
      <c r="B262" s="509" t="s">
        <v>723</v>
      </c>
      <c r="C262" s="510" t="s">
        <v>618</v>
      </c>
      <c r="D262" s="510"/>
      <c r="E262" s="511">
        <v>0</v>
      </c>
      <c r="P262" s="518"/>
      <c r="Q262" s="518"/>
      <c r="R262" s="518"/>
      <c r="S262" s="518"/>
      <c r="T262" s="518"/>
      <c r="U262" s="518"/>
      <c r="V262" s="518"/>
    </row>
    <row r="263" spans="1:22" s="477" customFormat="1" ht="18" hidden="1" customHeight="1" x14ac:dyDescent="0.35">
      <c r="A263" s="678"/>
      <c r="B263" s="509" t="s">
        <v>715</v>
      </c>
      <c r="C263" s="510" t="s">
        <v>618</v>
      </c>
      <c r="D263" s="510"/>
      <c r="E263" s="511">
        <v>0</v>
      </c>
      <c r="P263" s="518"/>
      <c r="Q263" s="518"/>
      <c r="R263" s="518"/>
      <c r="S263" s="518"/>
      <c r="T263" s="518"/>
      <c r="U263" s="518"/>
      <c r="V263" s="518"/>
    </row>
    <row r="264" spans="1:22" s="477" customFormat="1" ht="18" hidden="1" customHeight="1" x14ac:dyDescent="0.35">
      <c r="A264" s="678"/>
      <c r="B264" s="509" t="s">
        <v>716</v>
      </c>
      <c r="C264" s="510" t="s">
        <v>618</v>
      </c>
      <c r="D264" s="510"/>
      <c r="E264" s="511">
        <v>0</v>
      </c>
      <c r="P264" s="518"/>
      <c r="Q264" s="518"/>
      <c r="R264" s="518"/>
      <c r="S264" s="518"/>
      <c r="T264" s="518"/>
      <c r="U264" s="518"/>
      <c r="V264" s="518"/>
    </row>
    <row r="265" spans="1:22" s="477" customFormat="1" ht="18" hidden="1" customHeight="1" thickBot="1" x14ac:dyDescent="0.4">
      <c r="A265" s="678"/>
      <c r="B265" s="512" t="s">
        <v>627</v>
      </c>
      <c r="C265" s="510" t="s">
        <v>618</v>
      </c>
      <c r="D265" s="510"/>
      <c r="E265" s="511">
        <v>0</v>
      </c>
      <c r="P265" s="518"/>
      <c r="Q265" s="518"/>
      <c r="R265" s="518"/>
      <c r="S265" s="518"/>
      <c r="T265" s="518"/>
      <c r="U265" s="518"/>
      <c r="V265" s="518"/>
    </row>
    <row r="266" spans="1:22" s="477" customFormat="1" ht="18" hidden="1" customHeight="1" thickBot="1" x14ac:dyDescent="0.4">
      <c r="A266" s="513" t="s">
        <v>628</v>
      </c>
      <c r="B266" s="530"/>
      <c r="C266" s="513"/>
      <c r="D266" s="515" t="s">
        <v>647</v>
      </c>
      <c r="E266" s="516">
        <f>SUM(E251:E265)</f>
        <v>0</v>
      </c>
      <c r="P266" s="518"/>
      <c r="Q266" s="518"/>
      <c r="R266" s="518"/>
      <c r="S266" s="518"/>
      <c r="T266" s="518"/>
      <c r="U266" s="518"/>
      <c r="V266" s="518"/>
    </row>
    <row r="267" spans="1:22" s="477" customFormat="1" ht="18" hidden="1" customHeight="1" x14ac:dyDescent="0.35">
      <c r="A267" s="678" t="s">
        <v>648</v>
      </c>
      <c r="B267" s="517" t="s">
        <v>650</v>
      </c>
      <c r="C267" s="519"/>
      <c r="D267" s="519"/>
      <c r="E267" s="511">
        <v>0</v>
      </c>
      <c r="P267" s="518"/>
      <c r="Q267" s="518"/>
      <c r="R267" s="518"/>
      <c r="S267" s="518"/>
      <c r="T267" s="518"/>
      <c r="U267" s="518"/>
      <c r="V267" s="518"/>
    </row>
    <row r="268" spans="1:22" s="477" customFormat="1" ht="18" hidden="1" customHeight="1" x14ac:dyDescent="0.35">
      <c r="A268" s="678"/>
      <c r="B268" s="509" t="s">
        <v>711</v>
      </c>
      <c r="C268" s="519"/>
      <c r="D268" s="519"/>
      <c r="E268" s="511">
        <v>0</v>
      </c>
      <c r="P268" s="518"/>
      <c r="Q268" s="518"/>
      <c r="R268" s="518"/>
      <c r="S268" s="518"/>
      <c r="T268" s="518"/>
      <c r="U268" s="518"/>
      <c r="V268" s="518"/>
    </row>
    <row r="269" spans="1:22" s="477" customFormat="1" ht="18" hidden="1" customHeight="1" x14ac:dyDescent="0.35">
      <c r="A269" s="678"/>
      <c r="B269" s="531" t="s">
        <v>724</v>
      </c>
      <c r="C269" s="532"/>
      <c r="D269" s="533"/>
      <c r="E269" s="534"/>
      <c r="P269" s="518"/>
      <c r="Q269" s="518"/>
      <c r="R269" s="518"/>
      <c r="S269" s="518"/>
      <c r="T269" s="518"/>
      <c r="U269" s="518"/>
      <c r="V269" s="518"/>
    </row>
    <row r="270" spans="1:22" s="477" customFormat="1" ht="18" hidden="1" customHeight="1" x14ac:dyDescent="0.35">
      <c r="A270" s="678"/>
      <c r="B270" s="509" t="s">
        <v>725</v>
      </c>
      <c r="C270" s="519"/>
      <c r="D270" s="519"/>
      <c r="E270" s="511">
        <v>0</v>
      </c>
      <c r="P270" s="518"/>
      <c r="Q270" s="518"/>
      <c r="R270" s="518"/>
      <c r="S270" s="518"/>
      <c r="T270" s="518"/>
      <c r="U270" s="518"/>
      <c r="V270" s="518"/>
    </row>
    <row r="271" spans="1:22" s="477" customFormat="1" ht="18" hidden="1" customHeight="1" x14ac:dyDescent="0.35">
      <c r="A271" s="678"/>
      <c r="B271" s="509" t="s">
        <v>726</v>
      </c>
      <c r="C271" s="519"/>
      <c r="D271" s="519"/>
      <c r="E271" s="511">
        <v>0</v>
      </c>
      <c r="P271" s="518"/>
      <c r="Q271" s="518"/>
      <c r="R271" s="518"/>
      <c r="S271" s="518"/>
      <c r="T271" s="518"/>
      <c r="U271" s="518"/>
      <c r="V271" s="518"/>
    </row>
    <row r="272" spans="1:22" s="477" customFormat="1" ht="18" hidden="1" customHeight="1" thickBot="1" x14ac:dyDescent="0.4">
      <c r="A272" s="678"/>
      <c r="B272" s="512" t="s">
        <v>627</v>
      </c>
      <c r="C272" s="519"/>
      <c r="D272" s="519"/>
      <c r="E272" s="511">
        <v>0</v>
      </c>
      <c r="P272" s="518"/>
      <c r="Q272" s="518"/>
      <c r="R272" s="518"/>
      <c r="S272" s="518"/>
      <c r="T272" s="518"/>
      <c r="U272" s="518"/>
      <c r="V272" s="518"/>
    </row>
    <row r="273" spans="1:22" s="477" customFormat="1" ht="18" hidden="1" customHeight="1" thickBot="1" x14ac:dyDescent="0.4">
      <c r="A273" s="513" t="s">
        <v>628</v>
      </c>
      <c r="B273" s="530"/>
      <c r="C273" s="513"/>
      <c r="D273" s="515" t="s">
        <v>673</v>
      </c>
      <c r="E273" s="516">
        <f>SUM(E267:E272)</f>
        <v>0</v>
      </c>
      <c r="P273" s="518"/>
      <c r="Q273" s="518"/>
      <c r="R273" s="518"/>
      <c r="S273" s="518"/>
      <c r="T273" s="518"/>
      <c r="U273" s="518"/>
      <c r="V273" s="518"/>
    </row>
    <row r="274" spans="1:22" s="477" customFormat="1" ht="26.5" hidden="1" thickBot="1" x14ac:dyDescent="0.4">
      <c r="A274" s="508" t="s">
        <v>652</v>
      </c>
      <c r="B274" s="509" t="s">
        <v>627</v>
      </c>
      <c r="C274" s="519"/>
      <c r="D274" s="519"/>
      <c r="E274" s="511">
        <v>0</v>
      </c>
      <c r="P274" s="518"/>
      <c r="Q274" s="518"/>
      <c r="R274" s="518"/>
      <c r="S274" s="518"/>
      <c r="T274" s="518"/>
      <c r="U274" s="518"/>
      <c r="V274" s="518"/>
    </row>
    <row r="275" spans="1:22" s="477" customFormat="1" ht="18" hidden="1" customHeight="1" thickBot="1" x14ac:dyDescent="0.4">
      <c r="A275" s="513" t="s">
        <v>628</v>
      </c>
      <c r="B275" s="513"/>
      <c r="C275" s="513"/>
      <c r="D275" s="515" t="s">
        <v>653</v>
      </c>
      <c r="E275" s="516">
        <f>SUM(E274:E274)</f>
        <v>0</v>
      </c>
      <c r="P275" s="518"/>
      <c r="Q275" s="518"/>
      <c r="R275" s="518"/>
      <c r="S275" s="518"/>
      <c r="T275" s="518"/>
      <c r="U275" s="518"/>
      <c r="V275" s="518"/>
    </row>
    <row r="276" spans="1:22" ht="18" hidden="1" customHeight="1" x14ac:dyDescent="0.35">
      <c r="A276" s="505"/>
      <c r="B276" s="520"/>
      <c r="C276" s="520"/>
      <c r="D276" s="520"/>
      <c r="E276" s="520"/>
      <c r="F276" s="518"/>
    </row>
    <row r="277" spans="1:22" s="477" customFormat="1" ht="32.15" hidden="1" customHeight="1" x14ac:dyDescent="0.35">
      <c r="A277" s="683" t="s">
        <v>654</v>
      </c>
      <c r="B277" s="683"/>
      <c r="C277" s="683"/>
      <c r="D277" s="683"/>
      <c r="E277" s="683"/>
    </row>
    <row r="278" spans="1:22" ht="65" hidden="1" x14ac:dyDescent="0.35">
      <c r="A278" s="505"/>
      <c r="B278" s="506" t="s">
        <v>621</v>
      </c>
      <c r="C278" s="506" t="s">
        <v>655</v>
      </c>
      <c r="D278" s="506" t="s">
        <v>656</v>
      </c>
      <c r="E278" s="506" t="s">
        <v>657</v>
      </c>
      <c r="G278" s="521"/>
      <c r="P278" s="477"/>
      <c r="Q278" s="477"/>
      <c r="R278" s="477"/>
      <c r="S278" s="477"/>
      <c r="T278" s="477"/>
      <c r="U278" s="477"/>
    </row>
    <row r="279" spans="1:22" ht="18" hidden="1" customHeight="1" x14ac:dyDescent="0.35">
      <c r="A279" s="678" t="s">
        <v>658</v>
      </c>
      <c r="B279" s="522" t="s">
        <v>659</v>
      </c>
      <c r="C279" s="510"/>
      <c r="D279" s="511">
        <v>0</v>
      </c>
      <c r="E279" s="511">
        <v>0</v>
      </c>
      <c r="G279" s="521"/>
      <c r="P279" s="477"/>
      <c r="Q279" s="477"/>
      <c r="R279" s="477"/>
      <c r="S279" s="477"/>
      <c r="T279" s="477"/>
      <c r="U279" s="477"/>
    </row>
    <row r="280" spans="1:22" ht="18" hidden="1" customHeight="1" x14ac:dyDescent="0.35">
      <c r="A280" s="678"/>
      <c r="B280" s="522" t="s">
        <v>660</v>
      </c>
      <c r="C280" s="510"/>
      <c r="D280" s="511">
        <v>0</v>
      </c>
      <c r="E280" s="511">
        <v>0</v>
      </c>
      <c r="G280" s="521"/>
      <c r="P280" s="477"/>
      <c r="Q280" s="477"/>
      <c r="R280" s="477"/>
      <c r="S280" s="477"/>
      <c r="T280" s="477"/>
      <c r="U280" s="477"/>
    </row>
    <row r="281" spans="1:22" ht="18" hidden="1" customHeight="1" x14ac:dyDescent="0.35">
      <c r="A281" s="678"/>
      <c r="B281" s="522" t="s">
        <v>661</v>
      </c>
      <c r="C281" s="510"/>
      <c r="D281" s="511">
        <v>0</v>
      </c>
      <c r="E281" s="511">
        <v>0</v>
      </c>
      <c r="G281" s="521"/>
      <c r="P281" s="477"/>
      <c r="Q281" s="477"/>
      <c r="R281" s="477"/>
      <c r="S281" s="477"/>
      <c r="T281" s="477"/>
      <c r="U281" s="477"/>
    </row>
    <row r="282" spans="1:22" ht="18" hidden="1" customHeight="1" x14ac:dyDescent="0.35">
      <c r="A282" s="678"/>
      <c r="B282" s="523" t="s">
        <v>662</v>
      </c>
      <c r="C282" s="510"/>
      <c r="D282" s="511">
        <v>0</v>
      </c>
      <c r="E282" s="511">
        <v>0</v>
      </c>
      <c r="G282" s="521"/>
      <c r="P282" s="477"/>
      <c r="Q282" s="477"/>
      <c r="R282" s="477"/>
      <c r="S282" s="477"/>
      <c r="T282" s="477"/>
      <c r="U282" s="477"/>
    </row>
    <row r="283" spans="1:22" ht="18" hidden="1" customHeight="1" thickBot="1" x14ac:dyDescent="0.4">
      <c r="A283" s="678"/>
      <c r="B283" s="524" t="s">
        <v>627</v>
      </c>
      <c r="C283" s="510"/>
      <c r="D283" s="511">
        <v>0</v>
      </c>
      <c r="E283" s="511">
        <v>0</v>
      </c>
      <c r="G283" s="521"/>
      <c r="P283" s="477"/>
      <c r="Q283" s="477"/>
      <c r="R283" s="477"/>
      <c r="S283" s="477"/>
      <c r="T283" s="477"/>
      <c r="U283" s="477"/>
    </row>
    <row r="284" spans="1:22" ht="18" hidden="1" customHeight="1" thickBot="1" x14ac:dyDescent="0.4">
      <c r="A284" s="513" t="s">
        <v>628</v>
      </c>
      <c r="B284" s="513"/>
      <c r="C284" s="513"/>
      <c r="D284" s="515" t="s">
        <v>663</v>
      </c>
      <c r="E284" s="516">
        <f>SUM(E279:E283)</f>
        <v>0</v>
      </c>
      <c r="F284" s="525"/>
      <c r="G284" s="518"/>
      <c r="P284" s="477"/>
      <c r="Q284" s="477"/>
      <c r="R284" s="477"/>
      <c r="S284" s="477"/>
      <c r="T284" s="477"/>
      <c r="U284" s="477"/>
    </row>
    <row r="285" spans="1:22" s="479" customFormat="1" ht="35.15" hidden="1" customHeight="1" thickBot="1" x14ac:dyDescent="0.4">
      <c r="A285" s="272"/>
      <c r="B285" s="684" t="s">
        <v>664</v>
      </c>
      <c r="C285" s="684"/>
      <c r="D285" s="684"/>
      <c r="E285" s="684"/>
    </row>
    <row r="286" spans="1:22" s="479" customFormat="1" ht="14.5" hidden="1" thickBot="1" x14ac:dyDescent="0.4">
      <c r="A286" s="513" t="s">
        <v>628</v>
      </c>
      <c r="B286" s="513"/>
      <c r="C286" s="513"/>
      <c r="D286" s="515" t="s">
        <v>665</v>
      </c>
      <c r="E286" s="516">
        <v>0</v>
      </c>
    </row>
    <row r="287" spans="1:22" ht="30" hidden="1" customHeight="1" x14ac:dyDescent="0.35">
      <c r="A287" s="505"/>
      <c r="B287" s="477"/>
      <c r="C287" s="477"/>
      <c r="D287" s="477"/>
      <c r="E287" s="477"/>
      <c r="F287" s="526" t="s">
        <v>666</v>
      </c>
    </row>
    <row r="288" spans="1:22" s="477" customFormat="1" ht="28" hidden="1" customHeight="1" x14ac:dyDescent="0.35">
      <c r="A288" s="671" t="s">
        <v>612</v>
      </c>
      <c r="B288" s="671"/>
      <c r="C288" s="671"/>
      <c r="D288" s="671"/>
      <c r="E288" s="671"/>
    </row>
    <row r="289" spans="1:22" s="477" customFormat="1" ht="24" hidden="1" customHeight="1" x14ac:dyDescent="0.35">
      <c r="A289" s="683" t="s">
        <v>620</v>
      </c>
      <c r="B289" s="683"/>
      <c r="C289" s="683"/>
      <c r="D289" s="683"/>
      <c r="E289" s="683"/>
    </row>
    <row r="290" spans="1:22" ht="26" hidden="1" x14ac:dyDescent="0.35">
      <c r="A290" s="505"/>
      <c r="B290" s="506" t="s">
        <v>621</v>
      </c>
      <c r="C290" s="506" t="s">
        <v>622</v>
      </c>
      <c r="D290" s="506" t="s">
        <v>623</v>
      </c>
      <c r="E290" s="507" t="s">
        <v>624</v>
      </c>
    </row>
    <row r="291" spans="1:22" ht="18" hidden="1" customHeight="1" x14ac:dyDescent="0.35">
      <c r="A291" s="678" t="s">
        <v>625</v>
      </c>
      <c r="B291" s="509" t="s">
        <v>626</v>
      </c>
      <c r="C291" s="510" t="s">
        <v>618</v>
      </c>
      <c r="D291" s="510"/>
      <c r="E291" s="511">
        <v>0</v>
      </c>
    </row>
    <row r="292" spans="1:22" s="477" customFormat="1" ht="18" hidden="1" customHeight="1" thickBot="1" x14ac:dyDescent="0.4">
      <c r="A292" s="678"/>
      <c r="B292" s="512" t="s">
        <v>627</v>
      </c>
      <c r="C292" s="510" t="s">
        <v>618</v>
      </c>
      <c r="D292" s="510"/>
      <c r="E292" s="511">
        <v>0</v>
      </c>
      <c r="P292" s="518"/>
      <c r="Q292" s="518"/>
      <c r="R292" s="518"/>
      <c r="S292" s="518"/>
      <c r="T292" s="518"/>
      <c r="U292" s="518"/>
      <c r="V292" s="518"/>
    </row>
    <row r="293" spans="1:22" s="477" customFormat="1" ht="18" hidden="1" customHeight="1" thickBot="1" x14ac:dyDescent="0.4">
      <c r="A293" s="513" t="s">
        <v>628</v>
      </c>
      <c r="B293" s="530"/>
      <c r="C293" s="513"/>
      <c r="D293" s="515" t="s">
        <v>629</v>
      </c>
      <c r="E293" s="516">
        <f>SUM(E291:E292)</f>
        <v>0</v>
      </c>
      <c r="P293" s="518"/>
      <c r="Q293" s="518"/>
      <c r="R293" s="518"/>
      <c r="S293" s="518"/>
      <c r="T293" s="518"/>
      <c r="U293" s="518"/>
      <c r="V293" s="518"/>
    </row>
    <row r="294" spans="1:22" s="477" customFormat="1" ht="18" hidden="1" customHeight="1" x14ac:dyDescent="0.35">
      <c r="A294" s="678" t="s">
        <v>630</v>
      </c>
      <c r="B294" s="517" t="s">
        <v>727</v>
      </c>
      <c r="C294" s="510" t="s">
        <v>618</v>
      </c>
      <c r="D294" s="510"/>
      <c r="E294" s="511">
        <v>0</v>
      </c>
      <c r="P294" s="518"/>
      <c r="Q294" s="518"/>
      <c r="R294" s="518"/>
      <c r="S294" s="518"/>
      <c r="T294" s="518"/>
      <c r="U294" s="518"/>
      <c r="V294" s="518"/>
    </row>
    <row r="295" spans="1:22" s="477" customFormat="1" ht="18" hidden="1" customHeight="1" x14ac:dyDescent="0.35">
      <c r="A295" s="678"/>
      <c r="B295" s="509" t="s">
        <v>633</v>
      </c>
      <c r="C295" s="510" t="s">
        <v>618</v>
      </c>
      <c r="D295" s="510"/>
      <c r="E295" s="511">
        <v>0</v>
      </c>
      <c r="P295" s="518"/>
      <c r="Q295" s="518"/>
      <c r="R295" s="518"/>
      <c r="S295" s="518"/>
      <c r="T295" s="518"/>
      <c r="U295" s="518"/>
      <c r="V295" s="518"/>
    </row>
    <row r="296" spans="1:22" s="477" customFormat="1" ht="18" hidden="1" customHeight="1" thickBot="1" x14ac:dyDescent="0.4">
      <c r="A296" s="678"/>
      <c r="B296" s="512" t="s">
        <v>627</v>
      </c>
      <c r="C296" s="510" t="s">
        <v>618</v>
      </c>
      <c r="D296" s="510"/>
      <c r="E296" s="511">
        <v>0</v>
      </c>
      <c r="P296" s="518"/>
      <c r="Q296" s="518"/>
      <c r="R296" s="518"/>
      <c r="S296" s="518"/>
      <c r="T296" s="518"/>
      <c r="U296" s="518"/>
      <c r="V296" s="518"/>
    </row>
    <row r="297" spans="1:22" s="477" customFormat="1" ht="18" hidden="1" customHeight="1" thickBot="1" x14ac:dyDescent="0.4">
      <c r="A297" s="513" t="s">
        <v>628</v>
      </c>
      <c r="B297" s="530"/>
      <c r="C297" s="513"/>
      <c r="D297" s="515" t="s">
        <v>634</v>
      </c>
      <c r="E297" s="516">
        <f>SUM(E294:E296)</f>
        <v>0</v>
      </c>
      <c r="P297" s="518"/>
      <c r="Q297" s="518"/>
      <c r="R297" s="518"/>
      <c r="S297" s="518"/>
      <c r="T297" s="518"/>
      <c r="U297" s="518"/>
      <c r="V297" s="518"/>
    </row>
    <row r="298" spans="1:22" s="477" customFormat="1" ht="18" hidden="1" customHeight="1" x14ac:dyDescent="0.35">
      <c r="A298" s="678" t="s">
        <v>635</v>
      </c>
      <c r="B298" s="517" t="s">
        <v>728</v>
      </c>
      <c r="C298" s="510" t="s">
        <v>618</v>
      </c>
      <c r="D298" s="510"/>
      <c r="E298" s="511">
        <v>0</v>
      </c>
      <c r="P298" s="518"/>
      <c r="Q298" s="518"/>
      <c r="R298" s="518"/>
      <c r="S298" s="518"/>
      <c r="T298" s="518"/>
      <c r="U298" s="518"/>
      <c r="V298" s="518"/>
    </row>
    <row r="299" spans="1:22" s="477" customFormat="1" ht="18" hidden="1" customHeight="1" x14ac:dyDescent="0.35">
      <c r="A299" s="678"/>
      <c r="B299" s="517" t="s">
        <v>729</v>
      </c>
      <c r="C299" s="510" t="s">
        <v>618</v>
      </c>
      <c r="D299" s="510"/>
      <c r="E299" s="511">
        <v>0</v>
      </c>
      <c r="P299" s="518"/>
      <c r="Q299" s="518"/>
      <c r="R299" s="518"/>
      <c r="S299" s="518"/>
      <c r="T299" s="518"/>
      <c r="U299" s="518"/>
      <c r="V299" s="518"/>
    </row>
    <row r="300" spans="1:22" s="477" customFormat="1" ht="25" hidden="1" x14ac:dyDescent="0.35">
      <c r="A300" s="678"/>
      <c r="B300" s="522" t="s">
        <v>730</v>
      </c>
      <c r="C300" s="510" t="s">
        <v>618</v>
      </c>
      <c r="D300" s="510"/>
      <c r="E300" s="511">
        <v>0</v>
      </c>
      <c r="P300" s="518"/>
      <c r="Q300" s="518"/>
      <c r="R300" s="518"/>
      <c r="S300" s="518"/>
      <c r="T300" s="518"/>
      <c r="U300" s="518"/>
      <c r="V300" s="518"/>
    </row>
    <row r="301" spans="1:22" s="477" customFormat="1" ht="18" hidden="1" customHeight="1" x14ac:dyDescent="0.35">
      <c r="A301" s="678"/>
      <c r="B301" s="509" t="s">
        <v>731</v>
      </c>
      <c r="C301" s="510" t="s">
        <v>618</v>
      </c>
      <c r="D301" s="510"/>
      <c r="E301" s="511">
        <v>0</v>
      </c>
      <c r="P301" s="518"/>
      <c r="Q301" s="518"/>
      <c r="R301" s="518"/>
      <c r="S301" s="518"/>
      <c r="T301" s="518"/>
      <c r="U301" s="518"/>
      <c r="V301" s="518"/>
    </row>
    <row r="302" spans="1:22" s="477" customFormat="1" ht="18" hidden="1" customHeight="1" x14ac:dyDescent="0.35">
      <c r="A302" s="678"/>
      <c r="B302" s="509" t="s">
        <v>732</v>
      </c>
      <c r="C302" s="510" t="s">
        <v>618</v>
      </c>
      <c r="D302" s="510"/>
      <c r="E302" s="511">
        <v>0</v>
      </c>
      <c r="P302" s="518"/>
      <c r="Q302" s="518"/>
      <c r="R302" s="518"/>
      <c r="S302" s="518"/>
      <c r="T302" s="518"/>
      <c r="U302" s="518"/>
      <c r="V302" s="518"/>
    </row>
    <row r="303" spans="1:22" s="477" customFormat="1" ht="18" hidden="1" customHeight="1" x14ac:dyDescent="0.35">
      <c r="A303" s="678"/>
      <c r="B303" s="517" t="s">
        <v>733</v>
      </c>
      <c r="C303" s="510" t="s">
        <v>618</v>
      </c>
      <c r="D303" s="510"/>
      <c r="E303" s="511">
        <v>0</v>
      </c>
      <c r="P303" s="518"/>
      <c r="Q303" s="518"/>
      <c r="R303" s="518"/>
      <c r="S303" s="518"/>
      <c r="T303" s="518"/>
      <c r="U303" s="518"/>
      <c r="V303" s="518"/>
    </row>
    <row r="304" spans="1:22" s="477" customFormat="1" ht="18" hidden="1" customHeight="1" x14ac:dyDescent="0.35">
      <c r="A304" s="678"/>
      <c r="B304" s="509" t="s">
        <v>734</v>
      </c>
      <c r="C304" s="510" t="s">
        <v>618</v>
      </c>
      <c r="D304" s="510"/>
      <c r="E304" s="511">
        <v>0</v>
      </c>
      <c r="P304" s="518"/>
      <c r="Q304" s="518"/>
      <c r="R304" s="518"/>
      <c r="S304" s="518"/>
      <c r="T304" s="518"/>
      <c r="U304" s="518"/>
      <c r="V304" s="518"/>
    </row>
    <row r="305" spans="1:22" s="477" customFormat="1" ht="25" hidden="1" x14ac:dyDescent="0.35">
      <c r="A305" s="678"/>
      <c r="B305" s="522" t="s">
        <v>735</v>
      </c>
      <c r="C305" s="510" t="s">
        <v>618</v>
      </c>
      <c r="D305" s="510"/>
      <c r="E305" s="511">
        <v>0</v>
      </c>
      <c r="P305" s="518"/>
      <c r="Q305" s="518"/>
      <c r="R305" s="518"/>
      <c r="S305" s="518"/>
      <c r="T305" s="518"/>
      <c r="U305" s="518"/>
      <c r="V305" s="518"/>
    </row>
    <row r="306" spans="1:22" s="477" customFormat="1" ht="18" hidden="1" customHeight="1" thickBot="1" x14ac:dyDescent="0.4">
      <c r="A306" s="678"/>
      <c r="B306" s="512" t="s">
        <v>627</v>
      </c>
      <c r="C306" s="510" t="s">
        <v>618</v>
      </c>
      <c r="D306" s="510"/>
      <c r="E306" s="511">
        <v>0</v>
      </c>
      <c r="P306" s="518"/>
      <c r="Q306" s="518"/>
      <c r="R306" s="518"/>
      <c r="S306" s="518"/>
      <c r="T306" s="518"/>
      <c r="U306" s="518"/>
      <c r="V306" s="518"/>
    </row>
    <row r="307" spans="1:22" s="477" customFormat="1" ht="18" hidden="1" customHeight="1" thickBot="1" x14ac:dyDescent="0.4">
      <c r="A307" s="513" t="s">
        <v>628</v>
      </c>
      <c r="B307" s="530"/>
      <c r="C307" s="513"/>
      <c r="D307" s="515" t="s">
        <v>647</v>
      </c>
      <c r="E307" s="516">
        <f>SUM(E298:E306)</f>
        <v>0</v>
      </c>
      <c r="P307" s="518"/>
      <c r="Q307" s="518"/>
      <c r="R307" s="518"/>
      <c r="S307" s="518"/>
      <c r="T307" s="518"/>
      <c r="U307" s="518"/>
      <c r="V307" s="518"/>
    </row>
    <row r="308" spans="1:22" s="477" customFormat="1" ht="18" hidden="1" customHeight="1" x14ac:dyDescent="0.35">
      <c r="A308" s="678" t="s">
        <v>648</v>
      </c>
      <c r="B308" s="517" t="s">
        <v>649</v>
      </c>
      <c r="C308" s="519"/>
      <c r="D308" s="519"/>
      <c r="E308" s="511">
        <v>0</v>
      </c>
      <c r="P308" s="518"/>
      <c r="Q308" s="518"/>
      <c r="R308" s="518"/>
      <c r="S308" s="518"/>
      <c r="T308" s="518"/>
      <c r="U308" s="518"/>
      <c r="V308" s="518"/>
    </row>
    <row r="309" spans="1:22" s="477" customFormat="1" ht="18" hidden="1" customHeight="1" x14ac:dyDescent="0.35">
      <c r="A309" s="678"/>
      <c r="B309" s="509" t="s">
        <v>650</v>
      </c>
      <c r="C309" s="519"/>
      <c r="D309" s="519"/>
      <c r="E309" s="511">
        <v>0</v>
      </c>
      <c r="P309" s="518"/>
      <c r="Q309" s="518"/>
      <c r="R309" s="518"/>
      <c r="S309" s="518"/>
      <c r="T309" s="518"/>
      <c r="U309" s="518"/>
      <c r="V309" s="518"/>
    </row>
    <row r="310" spans="1:22" s="477" customFormat="1" ht="18" hidden="1" customHeight="1" x14ac:dyDescent="0.35">
      <c r="A310" s="678"/>
      <c r="B310" s="509" t="s">
        <v>711</v>
      </c>
      <c r="C310" s="519"/>
      <c r="D310" s="519"/>
      <c r="E310" s="511">
        <v>0</v>
      </c>
      <c r="P310" s="518"/>
      <c r="Q310" s="518"/>
      <c r="R310" s="518"/>
      <c r="S310" s="518"/>
      <c r="T310" s="518"/>
      <c r="U310" s="518"/>
      <c r="V310" s="518"/>
    </row>
    <row r="311" spans="1:22" s="477" customFormat="1" ht="18" hidden="1" customHeight="1" thickBot="1" x14ac:dyDescent="0.4">
      <c r="A311" s="678"/>
      <c r="B311" s="512" t="s">
        <v>627</v>
      </c>
      <c r="C311" s="519"/>
      <c r="D311" s="519"/>
      <c r="E311" s="511">
        <v>0</v>
      </c>
      <c r="P311" s="518"/>
      <c r="Q311" s="518"/>
      <c r="R311" s="518"/>
      <c r="S311" s="518"/>
      <c r="T311" s="518"/>
      <c r="U311" s="518"/>
      <c r="V311" s="518"/>
    </row>
    <row r="312" spans="1:22" s="477" customFormat="1" ht="18" hidden="1" customHeight="1" thickBot="1" x14ac:dyDescent="0.4">
      <c r="A312" s="513" t="s">
        <v>628</v>
      </c>
      <c r="B312" s="530"/>
      <c r="C312" s="513"/>
      <c r="D312" s="515" t="s">
        <v>673</v>
      </c>
      <c r="E312" s="516">
        <f>SUM(E308:E311)</f>
        <v>0</v>
      </c>
      <c r="P312" s="518"/>
      <c r="Q312" s="518"/>
      <c r="R312" s="518"/>
      <c r="S312" s="518"/>
      <c r="T312" s="518"/>
      <c r="U312" s="518"/>
      <c r="V312" s="518"/>
    </row>
    <row r="313" spans="1:22" s="477" customFormat="1" ht="26.5" hidden="1" thickBot="1" x14ac:dyDescent="0.4">
      <c r="A313" s="508" t="s">
        <v>652</v>
      </c>
      <c r="B313" s="509" t="s">
        <v>627</v>
      </c>
      <c r="C313" s="519"/>
      <c r="D313" s="519"/>
      <c r="E313" s="511">
        <v>0</v>
      </c>
      <c r="P313" s="518"/>
      <c r="Q313" s="518"/>
      <c r="R313" s="518"/>
      <c r="S313" s="518"/>
      <c r="T313" s="518"/>
      <c r="U313" s="518"/>
      <c r="V313" s="518"/>
    </row>
    <row r="314" spans="1:22" s="477" customFormat="1" ht="18" hidden="1" customHeight="1" thickBot="1" x14ac:dyDescent="0.4">
      <c r="A314" s="513" t="s">
        <v>628</v>
      </c>
      <c r="B314" s="513"/>
      <c r="C314" s="513"/>
      <c r="D314" s="515" t="s">
        <v>653</v>
      </c>
      <c r="E314" s="516">
        <f>SUM(E313:E313)</f>
        <v>0</v>
      </c>
      <c r="P314" s="518"/>
      <c r="Q314" s="518"/>
      <c r="R314" s="518"/>
      <c r="S314" s="518"/>
      <c r="T314" s="518"/>
      <c r="U314" s="518"/>
      <c r="V314" s="518"/>
    </row>
    <row r="315" spans="1:22" s="477" customFormat="1" ht="18" hidden="1" customHeight="1" x14ac:dyDescent="0.35">
      <c r="A315" s="535"/>
      <c r="B315" s="536"/>
      <c r="C315" s="535"/>
      <c r="D315" s="537"/>
      <c r="E315" s="538"/>
      <c r="P315" s="518"/>
      <c r="Q315" s="518"/>
      <c r="R315" s="518"/>
      <c r="S315" s="518"/>
      <c r="T315" s="518"/>
      <c r="U315" s="518"/>
      <c r="V315" s="518"/>
    </row>
    <row r="316" spans="1:22" s="477" customFormat="1" ht="30" hidden="1" customHeight="1" x14ac:dyDescent="0.35">
      <c r="A316" s="683" t="s">
        <v>654</v>
      </c>
      <c r="B316" s="683"/>
      <c r="C316" s="683"/>
      <c r="D316" s="683"/>
      <c r="E316" s="683"/>
    </row>
    <row r="317" spans="1:22" s="477" customFormat="1" ht="65" hidden="1" x14ac:dyDescent="0.35">
      <c r="A317" s="505"/>
      <c r="B317" s="506" t="s">
        <v>621</v>
      </c>
      <c r="C317" s="506" t="s">
        <v>655</v>
      </c>
      <c r="D317" s="506" t="s">
        <v>656</v>
      </c>
      <c r="E317" s="506" t="s">
        <v>657</v>
      </c>
      <c r="P317" s="518"/>
      <c r="Q317" s="518"/>
      <c r="R317" s="518"/>
      <c r="S317" s="518"/>
      <c r="T317" s="518"/>
      <c r="U317" s="518"/>
      <c r="V317" s="518"/>
    </row>
    <row r="318" spans="1:22" s="477" customFormat="1" ht="18" hidden="1" customHeight="1" x14ac:dyDescent="0.35">
      <c r="A318" s="678" t="s">
        <v>658</v>
      </c>
      <c r="B318" s="522" t="s">
        <v>659</v>
      </c>
      <c r="C318" s="510"/>
      <c r="D318" s="511">
        <v>0</v>
      </c>
      <c r="E318" s="511">
        <v>0</v>
      </c>
      <c r="P318" s="518"/>
      <c r="Q318" s="518"/>
      <c r="R318" s="518"/>
      <c r="S318" s="518"/>
      <c r="T318" s="518"/>
      <c r="U318" s="518"/>
      <c r="V318" s="518"/>
    </row>
    <row r="319" spans="1:22" s="477" customFormat="1" ht="18" hidden="1" customHeight="1" x14ac:dyDescent="0.35">
      <c r="A319" s="678"/>
      <c r="B319" s="522" t="s">
        <v>660</v>
      </c>
      <c r="C319" s="510"/>
      <c r="D319" s="511">
        <v>0</v>
      </c>
      <c r="E319" s="511">
        <v>0</v>
      </c>
      <c r="P319" s="518"/>
      <c r="Q319" s="518"/>
      <c r="R319" s="518"/>
      <c r="S319" s="518"/>
      <c r="T319" s="518"/>
      <c r="U319" s="518"/>
      <c r="V319" s="518"/>
    </row>
    <row r="320" spans="1:22" s="477" customFormat="1" ht="18" hidden="1" customHeight="1" x14ac:dyDescent="0.35">
      <c r="A320" s="678"/>
      <c r="B320" s="522" t="s">
        <v>661</v>
      </c>
      <c r="C320" s="510"/>
      <c r="D320" s="511">
        <v>0</v>
      </c>
      <c r="E320" s="511">
        <v>0</v>
      </c>
      <c r="P320" s="518"/>
      <c r="Q320" s="518"/>
      <c r="R320" s="518"/>
      <c r="S320" s="518"/>
      <c r="T320" s="518"/>
      <c r="U320" s="518"/>
      <c r="V320" s="518"/>
    </row>
    <row r="321" spans="1:22" s="477" customFormat="1" ht="18" hidden="1" customHeight="1" x14ac:dyDescent="0.35">
      <c r="A321" s="678"/>
      <c r="B321" s="523" t="s">
        <v>662</v>
      </c>
      <c r="C321" s="510"/>
      <c r="D321" s="511">
        <v>0</v>
      </c>
      <c r="E321" s="511">
        <v>0</v>
      </c>
      <c r="P321" s="518"/>
      <c r="Q321" s="518"/>
      <c r="R321" s="518"/>
      <c r="S321" s="518"/>
      <c r="T321" s="518"/>
      <c r="U321" s="518"/>
      <c r="V321" s="518"/>
    </row>
    <row r="322" spans="1:22" s="477" customFormat="1" ht="18" hidden="1" customHeight="1" thickBot="1" x14ac:dyDescent="0.4">
      <c r="A322" s="678"/>
      <c r="B322" s="524" t="s">
        <v>627</v>
      </c>
      <c r="C322" s="510"/>
      <c r="D322" s="511">
        <v>0</v>
      </c>
      <c r="E322" s="511">
        <v>0</v>
      </c>
      <c r="P322" s="518"/>
      <c r="Q322" s="518"/>
      <c r="R322" s="518"/>
      <c r="S322" s="518"/>
      <c r="T322" s="518"/>
      <c r="U322" s="518"/>
      <c r="V322" s="518"/>
    </row>
    <row r="323" spans="1:22" s="477" customFormat="1" ht="18" hidden="1" customHeight="1" thickBot="1" x14ac:dyDescent="0.4">
      <c r="A323" s="513" t="s">
        <v>628</v>
      </c>
      <c r="B323" s="539"/>
      <c r="C323" s="513"/>
      <c r="D323" s="515" t="s">
        <v>736</v>
      </c>
      <c r="E323" s="516">
        <f>SUM(E318:E322)</f>
        <v>0</v>
      </c>
      <c r="F323" s="525"/>
      <c r="P323" s="518"/>
      <c r="Q323" s="518"/>
      <c r="R323" s="518"/>
      <c r="S323" s="518"/>
      <c r="T323" s="518"/>
      <c r="U323" s="518"/>
      <c r="V323" s="518"/>
    </row>
    <row r="324" spans="1:22" s="477" customFormat="1" hidden="1" x14ac:dyDescent="0.35">
      <c r="A324" s="518"/>
      <c r="B324" s="505"/>
      <c r="C324" s="518"/>
      <c r="D324" s="518"/>
      <c r="E324" s="518"/>
      <c r="P324" s="518"/>
      <c r="Q324" s="518"/>
      <c r="R324" s="518"/>
      <c r="S324" s="518"/>
      <c r="T324" s="518"/>
      <c r="U324" s="518"/>
      <c r="V324" s="518"/>
    </row>
    <row r="325" spans="1:22" s="479" customFormat="1" ht="35.15" hidden="1" customHeight="1" thickBot="1" x14ac:dyDescent="0.4">
      <c r="A325" s="272"/>
      <c r="B325" s="684" t="s">
        <v>664</v>
      </c>
      <c r="C325" s="684"/>
      <c r="D325" s="684"/>
      <c r="E325" s="684"/>
    </row>
    <row r="326" spans="1:22" s="479" customFormat="1" ht="14.5" hidden="1" thickBot="1" x14ac:dyDescent="0.4">
      <c r="A326" s="513" t="s">
        <v>628</v>
      </c>
      <c r="B326" s="540"/>
      <c r="C326" s="513"/>
      <c r="D326" s="515" t="s">
        <v>737</v>
      </c>
      <c r="E326" s="516">
        <v>0</v>
      </c>
      <c r="F326" s="541"/>
    </row>
    <row r="327" spans="1:22" s="479" customFormat="1" ht="14.5" x14ac:dyDescent="0.35">
      <c r="B327" s="272"/>
      <c r="F327" s="526" t="s">
        <v>666</v>
      </c>
    </row>
    <row r="328" spans="1:22" s="542" customFormat="1" ht="23" x14ac:dyDescent="0.35">
      <c r="A328" s="687" t="s">
        <v>738</v>
      </c>
      <c r="B328" s="687"/>
      <c r="C328" s="687"/>
      <c r="D328" s="687"/>
      <c r="E328" s="687"/>
    </row>
    <row r="329" spans="1:22" s="542" customFormat="1" ht="14.5" x14ac:dyDescent="0.35"/>
    <row r="330" spans="1:22" s="542" customFormat="1" ht="30" customHeight="1" x14ac:dyDescent="0.35">
      <c r="A330" s="675" t="s">
        <v>739</v>
      </c>
      <c r="B330" s="675"/>
      <c r="C330" s="675"/>
      <c r="D330" s="675"/>
      <c r="E330" s="675"/>
    </row>
    <row r="331" spans="1:22" s="542" customFormat="1" ht="15" thickBot="1" x14ac:dyDescent="0.4">
      <c r="A331" s="490" t="s">
        <v>740</v>
      </c>
      <c r="B331" s="483"/>
      <c r="C331" s="483"/>
      <c r="D331" s="483"/>
      <c r="E331" s="483"/>
    </row>
    <row r="332" spans="1:22" s="542" customFormat="1" ht="28.5" thickBot="1" x14ac:dyDescent="0.4">
      <c r="A332" s="481"/>
      <c r="B332" s="481"/>
      <c r="C332" s="543" t="s">
        <v>741</v>
      </c>
      <c r="D332" s="544" t="s">
        <v>742</v>
      </c>
      <c r="E332" s="545" t="s">
        <v>743</v>
      </c>
    </row>
    <row r="333" spans="1:22" s="542" customFormat="1" ht="28" x14ac:dyDescent="0.35">
      <c r="A333" s="546" t="s">
        <v>744</v>
      </c>
      <c r="B333" s="547" t="s">
        <v>745</v>
      </c>
      <c r="C333" s="548" t="s">
        <v>746</v>
      </c>
      <c r="D333" s="549" t="s">
        <v>746</v>
      </c>
      <c r="E333" s="550" t="s">
        <v>746</v>
      </c>
    </row>
    <row r="334" spans="1:22" s="542" customFormat="1" ht="14.5" x14ac:dyDescent="0.35">
      <c r="A334" s="551" t="s">
        <v>747</v>
      </c>
      <c r="B334" s="552" t="s">
        <v>748</v>
      </c>
      <c r="C334" s="553"/>
      <c r="D334" s="554"/>
      <c r="E334" s="555"/>
    </row>
    <row r="335" spans="1:22" s="542" customFormat="1" ht="14.5" x14ac:dyDescent="0.35">
      <c r="A335" s="556"/>
      <c r="B335" s="557" t="s">
        <v>749</v>
      </c>
      <c r="C335" s="558"/>
      <c r="D335" s="559"/>
      <c r="E335" s="560"/>
    </row>
    <row r="336" spans="1:22" s="542" customFormat="1" ht="14.5" x14ac:dyDescent="0.35">
      <c r="A336" s="556"/>
      <c r="B336" s="557" t="s">
        <v>750</v>
      </c>
      <c r="C336" s="558"/>
      <c r="D336" s="559"/>
      <c r="E336" s="560"/>
    </row>
    <row r="337" spans="1:5" s="542" customFormat="1" ht="14.5" x14ac:dyDescent="0.35">
      <c r="A337" s="556"/>
      <c r="B337" s="561" t="s">
        <v>751</v>
      </c>
      <c r="C337" s="562"/>
      <c r="D337" s="563"/>
      <c r="E337" s="564"/>
    </row>
    <row r="338" spans="1:5" s="542" customFormat="1" ht="14.5" x14ac:dyDescent="0.35">
      <c r="A338" s="556"/>
      <c r="B338" s="479"/>
      <c r="C338" s="565"/>
      <c r="D338" s="565"/>
      <c r="E338" s="566"/>
    </row>
    <row r="339" spans="1:5" s="542" customFormat="1" ht="14.5" x14ac:dyDescent="0.35">
      <c r="A339" s="567" t="s">
        <v>752</v>
      </c>
      <c r="B339" s="552" t="s">
        <v>753</v>
      </c>
      <c r="C339" s="568">
        <f>MIN(70%*E325,IF(OR(B287=G267,B287=G266),8000,5000))</f>
        <v>0</v>
      </c>
      <c r="D339" s="569">
        <v>0</v>
      </c>
      <c r="E339" s="555"/>
    </row>
    <row r="340" spans="1:5" s="542" customFormat="1" ht="14.5" x14ac:dyDescent="0.35">
      <c r="A340" s="556"/>
      <c r="B340" s="552" t="s">
        <v>754</v>
      </c>
      <c r="C340" s="558"/>
      <c r="D340" s="559"/>
      <c r="E340" s="560"/>
    </row>
    <row r="341" spans="1:5" s="542" customFormat="1" ht="14.5" x14ac:dyDescent="0.35">
      <c r="A341" s="556"/>
      <c r="B341" s="552" t="s">
        <v>755</v>
      </c>
      <c r="C341" s="558"/>
      <c r="D341" s="559"/>
      <c r="E341" s="560"/>
    </row>
    <row r="342" spans="1:5" s="542" customFormat="1" ht="14.5" x14ac:dyDescent="0.35">
      <c r="A342" s="556"/>
      <c r="B342" s="552" t="s">
        <v>756</v>
      </c>
      <c r="C342" s="558"/>
      <c r="D342" s="559"/>
      <c r="E342" s="560"/>
    </row>
    <row r="343" spans="1:5" s="542" customFormat="1" ht="14.5" x14ac:dyDescent="0.35">
      <c r="A343" s="556"/>
      <c r="B343" s="561" t="s">
        <v>751</v>
      </c>
      <c r="C343" s="562"/>
      <c r="D343" s="563"/>
      <c r="E343" s="564"/>
    </row>
    <row r="344" spans="1:5" s="542" customFormat="1" ht="14.5" x14ac:dyDescent="0.35">
      <c r="A344" s="570"/>
      <c r="B344" s="571"/>
      <c r="C344" s="572"/>
      <c r="D344" s="572"/>
      <c r="E344" s="573"/>
    </row>
    <row r="345" spans="1:5" s="542" customFormat="1" ht="14.5" x14ac:dyDescent="0.35">
      <c r="A345" s="567" t="s">
        <v>757</v>
      </c>
      <c r="B345" s="574" t="s">
        <v>758</v>
      </c>
      <c r="C345" s="575"/>
      <c r="D345" s="576"/>
      <c r="E345" s="577"/>
    </row>
    <row r="346" spans="1:5" s="542" customFormat="1" ht="14.5" x14ac:dyDescent="0.35">
      <c r="A346" s="570"/>
      <c r="B346" s="571"/>
      <c r="C346" s="571"/>
      <c r="D346" s="571"/>
      <c r="E346" s="578"/>
    </row>
    <row r="347" spans="1:5" s="542" customFormat="1" ht="15" thickBot="1" x14ac:dyDescent="0.4">
      <c r="A347" s="579"/>
      <c r="B347" s="580"/>
      <c r="C347" s="581"/>
      <c r="D347" s="582" t="s">
        <v>743</v>
      </c>
      <c r="E347" s="583">
        <f>SUM(E334:E345)</f>
        <v>0</v>
      </c>
    </row>
    <row r="348" spans="1:5" s="542" customFormat="1" ht="14.5" x14ac:dyDescent="0.35">
      <c r="A348" s="584"/>
      <c r="B348" s="585"/>
      <c r="C348" s="586"/>
      <c r="D348" s="587"/>
      <c r="E348" s="586"/>
    </row>
    <row r="349" spans="1:5" s="542" customFormat="1" ht="33.65" customHeight="1" x14ac:dyDescent="0.35">
      <c r="A349" s="688" t="s">
        <v>759</v>
      </c>
      <c r="B349" s="689"/>
      <c r="C349" s="689"/>
      <c r="D349" s="689"/>
      <c r="E349" s="690"/>
    </row>
  </sheetData>
  <mergeCells count="78">
    <mergeCell ref="A318:A322"/>
    <mergeCell ref="B325:E325"/>
    <mergeCell ref="A328:E328"/>
    <mergeCell ref="A330:E330"/>
    <mergeCell ref="A349:E349"/>
    <mergeCell ref="A247:A249"/>
    <mergeCell ref="A77:E77"/>
    <mergeCell ref="A79:A80"/>
    <mergeCell ref="A82:A88"/>
    <mergeCell ref="A90:A94"/>
    <mergeCell ref="A96:A99"/>
    <mergeCell ref="A124:A129"/>
    <mergeCell ref="A308:A311"/>
    <mergeCell ref="A316:E316"/>
    <mergeCell ref="A251:A265"/>
    <mergeCell ref="A267:A272"/>
    <mergeCell ref="A277:E277"/>
    <mergeCell ref="A279:A283"/>
    <mergeCell ref="B285:E285"/>
    <mergeCell ref="A288:E288"/>
    <mergeCell ref="A289:E289"/>
    <mergeCell ref="A291:A292"/>
    <mergeCell ref="A294:A296"/>
    <mergeCell ref="A298:A306"/>
    <mergeCell ref="A241:E241"/>
    <mergeCell ref="A242:E242"/>
    <mergeCell ref="A244:A245"/>
    <mergeCell ref="A214:A219"/>
    <mergeCell ref="A221:A224"/>
    <mergeCell ref="A229:E229"/>
    <mergeCell ref="A231:A235"/>
    <mergeCell ref="A140:A144"/>
    <mergeCell ref="B146:E146"/>
    <mergeCell ref="A149:E149"/>
    <mergeCell ref="A150:E150"/>
    <mergeCell ref="B237:E237"/>
    <mergeCell ref="A76:E76"/>
    <mergeCell ref="A195:A199"/>
    <mergeCell ref="B201:E201"/>
    <mergeCell ref="A204:E204"/>
    <mergeCell ref="A205:E205"/>
    <mergeCell ref="A207:A208"/>
    <mergeCell ref="A210:A212"/>
    <mergeCell ref="A152:A153"/>
    <mergeCell ref="A155:A157"/>
    <mergeCell ref="A159:A181"/>
    <mergeCell ref="A183:A186"/>
    <mergeCell ref="A188:A190"/>
    <mergeCell ref="A193:E193"/>
    <mergeCell ref="A131:A133"/>
    <mergeCell ref="A138:E138"/>
    <mergeCell ref="B73:E73"/>
    <mergeCell ref="A115:E115"/>
    <mergeCell ref="A116:E116"/>
    <mergeCell ref="A118:A119"/>
    <mergeCell ref="A121:A122"/>
    <mergeCell ref="A104:E104"/>
    <mergeCell ref="A106:A110"/>
    <mergeCell ref="B112:E112"/>
    <mergeCell ref="A67:A71"/>
    <mergeCell ref="A15:E15"/>
    <mergeCell ref="A26:E26"/>
    <mergeCell ref="A28:E28"/>
    <mergeCell ref="A29:E29"/>
    <mergeCell ref="A33:E33"/>
    <mergeCell ref="A34:E34"/>
    <mergeCell ref="A36:A37"/>
    <mergeCell ref="A39:A42"/>
    <mergeCell ref="A44:A56"/>
    <mergeCell ref="A58:A60"/>
    <mergeCell ref="A65:E65"/>
    <mergeCell ref="A18:E18"/>
    <mergeCell ref="A13:E13"/>
    <mergeCell ref="B1:D1"/>
    <mergeCell ref="A2:E2"/>
    <mergeCell ref="A3:E3"/>
    <mergeCell ref="A4:E4"/>
    <mergeCell ref="C11:E11"/>
  </mergeCells>
  <dataValidations count="3">
    <dataValidation type="list" allowBlank="1" showInputMessage="1" showErrorMessage="1" sqref="D31:D32" xr:uid="{CCFC27F2-5948-4645-A1C9-D4F041EE8419}">
      <formula1>"Choisir une valeur,Assujetti à la TVA,Non assujetti à la TVA,Assujetti partiel à la TVA"</formula1>
    </dataValidation>
    <dataValidation type="list" allowBlank="1" showInputMessage="1" showErrorMessage="1" sqref="C30" xr:uid="{78097D90-EA19-450D-8E72-7746FE2111EC}">
      <formula1>"Choisir une valeur,Assujetti,Assujetti partiel,Non assujetti"</formula1>
    </dataValidation>
    <dataValidation type="list" allowBlank="1" showInputMessage="1" showErrorMessage="1" sqref="C121:C122 C124:C129 C214:C219 C152:C153 C155:C157 C159:C181 C210:C212 C207:C208 C39:C42 C36:C37 C118:C119 C298:C306 C79:C80 C90:C94 C291:C292 C294:C296 C247:C249 C244:C245 C44:C56 C252:C258 C260:C265 C82:C88" xr:uid="{10E27C0D-9A0B-424A-B7A5-36701335F13F}">
      <formula1>"Choisir une valeur,Acquisition neuf,Acquisition occasion,Crédit-bail, Location"</formula1>
    </dataValidation>
  </dataValidations>
  <hyperlinks>
    <hyperlink ref="B16" location="Bois_Biomasse_énergie" display="Bois Biomasse énergie" xr:uid="{FC36A047-5B00-46B8-BD6D-AC65AB614EB3}"/>
    <hyperlink ref="B19" location="Géothermie_de_surface_et_PAC_associées" display="Géothermie de surface et PAC associées" xr:uid="{251428DE-4F06-4D90-8189-AA6C3B581511}"/>
    <hyperlink ref="B20" location="Géothermie___Opération_sur_aquifère_profond__200m" display="Géothermie / Opération sur aquifère profond &gt;200m" xr:uid="{16DC74DB-5EBB-42CF-90C1-101E465CD94A}"/>
    <hyperlink ref="B21" location="Récupération_sur_eaux_usées_et_eaux_de_mer" display="Récupération sur eaux usées et eaux de mer" xr:uid="{33A79BC0-7AB1-48BE-9023-9AF8600E7BA5}"/>
    <hyperlink ref="B17" location="Réseau_de_chaleur_et_ou_de_froid" display="Réseau de chaleur et/ou de froid" xr:uid="{CBD826A0-A88B-40BF-ABDC-EA69B5F2929E}"/>
    <hyperlink ref="B23" location="Solaire" display="Solaire" xr:uid="{365FCE95-09A4-4768-9A52-C434849CD631}"/>
    <hyperlink ref="F114" location="'Cadre de dépôt'!A1" display="Haut de page" xr:uid="{7FA721E4-0EDC-4739-A2F5-6CA3AB340CCE}"/>
    <hyperlink ref="F148" location="'Cadre de dépôt'!A1" display="Haut de page" xr:uid="{C5C48F6B-F0C3-4073-A15E-B89B2F23F3C4}"/>
    <hyperlink ref="F203" location="'Cadre de dépôt'!A1" display="Haut de page" xr:uid="{62A96130-81D5-4466-A5AA-ECF60B17594F}"/>
    <hyperlink ref="F239" location="'Cadre de dépôt'!A1" display="Haut de page" xr:uid="{C39B89E8-F890-4E56-8AC7-F6E73DEDDEFF}"/>
    <hyperlink ref="F240" location="'Cadre de dépôt'!A1" display="Haut de page" xr:uid="{8BF634F6-11FB-4744-8B24-B03C36F99F71}"/>
    <hyperlink ref="F287" location="'Cadre de dépôt'!A1" display="Haut de page" xr:uid="{D6C6220C-F31C-4552-9CEB-06440410DCFF}"/>
    <hyperlink ref="F327" location="'Cadre de dépôt'!A1" display="Haut de page" xr:uid="{C149D263-33AD-48AA-914C-3EAF6AE360F5}"/>
    <hyperlink ref="C11" r:id="rId1" xr:uid="{CBE31763-4BDB-4C72-B471-0BAE59B9E050}"/>
    <hyperlink ref="A6" location="_1__BUDGET_PREVISIONNEL_DE_L_OPERATION" display="1/ Le budget prévisionnel de l'opération" xr:uid="{C4DE8F52-CA27-4E35-B34A-249F65BC6A4D}"/>
    <hyperlink ref="A7" location="_2__PLAN_DE_FINANCEMENT" display="2/ Le plan de financement" xr:uid="{2A107B91-A2BC-4C14-A111-A2979203852E}"/>
    <hyperlink ref="B22" location="Récupération_de_chaleur" display="Récupération de chaleur" xr:uid="{32D854F8-332B-47DF-B40E-BD2E84E37F13}"/>
  </hyperlinks>
  <pageMargins left="0.23622047244094491" right="0.23622047244094491" top="0.74803149606299213" bottom="0.74803149606299213" header="0.31496062992125984" footer="0.31496062992125984"/>
  <pageSetup paperSize="9" scale="68" fitToHeight="0" orientation="portrait" r:id="rId2"/>
  <headerFooter>
    <oddFooter>&amp;L&amp;D&amp;C&amp;F</oddFooter>
  </headerFooter>
  <rowBreaks count="6" manualBreakCount="6">
    <brk id="114" max="16383" man="1"/>
    <brk id="148" max="16383" man="1"/>
    <brk id="203" max="16383" man="1"/>
    <brk id="75" max="16383" man="1"/>
    <brk id="240" max="16383" man="1"/>
    <brk id="287" max="16383" man="1"/>
  </rowBreaks>
  <drawing r:id="rId3"/>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2"/>
  <sheetViews>
    <sheetView workbookViewId="0">
      <selection activeCell="H19" sqref="H19"/>
    </sheetView>
  </sheetViews>
  <sheetFormatPr baseColWidth="10" defaultColWidth="11.453125" defaultRowHeight="14.5" x14ac:dyDescent="0.35"/>
  <cols>
    <col min="1" max="1" width="19.54296875" customWidth="1"/>
    <col min="2" max="5" width="18" customWidth="1"/>
    <col min="6" max="6" width="13.1796875" customWidth="1"/>
  </cols>
  <sheetData>
    <row r="1" spans="1:6" ht="46.5" customHeight="1" thickBot="1" x14ac:dyDescent="0.4">
      <c r="A1" s="838" t="s">
        <v>506</v>
      </c>
      <c r="B1" s="839"/>
      <c r="C1" s="839"/>
      <c r="D1" s="839"/>
      <c r="E1" s="839"/>
      <c r="F1" s="839"/>
    </row>
    <row r="2" spans="1:6" ht="31.5" thickBot="1" x14ac:dyDescent="0.4">
      <c r="A2" s="10" t="s">
        <v>507</v>
      </c>
      <c r="B2" s="11" t="s">
        <v>508</v>
      </c>
      <c r="C2" s="11" t="s">
        <v>509</v>
      </c>
      <c r="D2" s="11" t="s">
        <v>510</v>
      </c>
      <c r="E2" s="12" t="s">
        <v>511</v>
      </c>
      <c r="F2" s="13" t="s">
        <v>512</v>
      </c>
    </row>
    <row r="3" spans="1:6" ht="15.5" thickTop="1" thickBot="1" x14ac:dyDescent="0.4">
      <c r="A3" s="14" t="s">
        <v>57</v>
      </c>
      <c r="B3" s="2"/>
      <c r="C3" s="2"/>
      <c r="D3" s="2"/>
      <c r="E3" s="8"/>
      <c r="F3" s="15"/>
    </row>
    <row r="4" spans="1:6" ht="15" thickBot="1" x14ac:dyDescent="0.4">
      <c r="A4" s="14" t="s">
        <v>55</v>
      </c>
      <c r="B4" s="2"/>
      <c r="C4" s="2"/>
      <c r="D4" s="2"/>
      <c r="E4" s="8"/>
      <c r="F4" s="15"/>
    </row>
    <row r="5" spans="1:6" ht="15" thickBot="1" x14ac:dyDescent="0.4">
      <c r="A5" s="14" t="s">
        <v>513</v>
      </c>
      <c r="B5" s="2"/>
      <c r="C5" s="2"/>
      <c r="D5" s="2"/>
      <c r="E5" s="8"/>
      <c r="F5" s="15"/>
    </row>
    <row r="6" spans="1:6" ht="15" thickBot="1" x14ac:dyDescent="0.4">
      <c r="A6" s="14" t="s">
        <v>514</v>
      </c>
      <c r="B6" s="2"/>
      <c r="C6" s="2"/>
      <c r="D6" s="2"/>
      <c r="E6" s="8"/>
      <c r="F6" s="15"/>
    </row>
    <row r="7" spans="1:6" ht="29.5" thickBot="1" x14ac:dyDescent="0.4">
      <c r="A7" s="14" t="s">
        <v>515</v>
      </c>
      <c r="B7" s="2"/>
      <c r="C7" s="2"/>
      <c r="D7" s="2"/>
      <c r="E7" s="8"/>
      <c r="F7" s="15"/>
    </row>
    <row r="8" spans="1:6" ht="29.5" thickBot="1" x14ac:dyDescent="0.4">
      <c r="A8" s="14" t="s">
        <v>516</v>
      </c>
      <c r="B8" s="2"/>
      <c r="C8" s="2"/>
      <c r="D8" s="2"/>
      <c r="E8" s="8"/>
      <c r="F8" s="15"/>
    </row>
    <row r="9" spans="1:6" ht="29" x14ac:dyDescent="0.35">
      <c r="A9" s="16" t="s">
        <v>517</v>
      </c>
      <c r="B9" s="4"/>
      <c r="C9" s="4"/>
      <c r="D9" s="4"/>
      <c r="E9" s="9"/>
      <c r="F9" s="15"/>
    </row>
    <row r="10" spans="1:6" ht="15" thickBot="1" x14ac:dyDescent="0.4">
      <c r="A10" s="17"/>
      <c r="B10" s="5"/>
      <c r="C10" s="5"/>
      <c r="D10" s="5"/>
      <c r="E10" s="7"/>
      <c r="F10" s="15"/>
    </row>
    <row r="11" spans="1:6" ht="15.5" thickTop="1" thickBot="1" x14ac:dyDescent="0.4">
      <c r="A11" s="18" t="s">
        <v>45</v>
      </c>
      <c r="B11" s="6"/>
      <c r="C11" s="6"/>
      <c r="D11" s="6"/>
      <c r="E11" s="7"/>
      <c r="F11" s="15"/>
    </row>
    <row r="12" spans="1:6" ht="30" customHeight="1" thickTop="1" thickBot="1" x14ac:dyDescent="0.4">
      <c r="A12" s="834" t="s">
        <v>518</v>
      </c>
      <c r="B12" s="835"/>
      <c r="C12" s="836"/>
      <c r="D12" s="837"/>
      <c r="E12" s="837"/>
      <c r="F12" s="19"/>
    </row>
  </sheetData>
  <mergeCells count="3">
    <mergeCell ref="A12:B12"/>
    <mergeCell ref="C12:E12"/>
    <mergeCell ref="A1:F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9"/>
  <sheetViews>
    <sheetView workbookViewId="0">
      <selection activeCell="H19" sqref="H19"/>
    </sheetView>
  </sheetViews>
  <sheetFormatPr baseColWidth="10" defaultColWidth="11.453125" defaultRowHeight="14.5" x14ac:dyDescent="0.35"/>
  <cols>
    <col min="1" max="1" width="49.26953125" customWidth="1"/>
    <col min="2" max="2" width="39.26953125" customWidth="1"/>
  </cols>
  <sheetData>
    <row r="1" spans="1:2" ht="15.5" thickTop="1" thickBot="1" x14ac:dyDescent="0.4">
      <c r="A1" s="20" t="s">
        <v>519</v>
      </c>
      <c r="B1" s="21"/>
    </row>
    <row r="2" spans="1:2" ht="15.5" thickTop="1" thickBot="1" x14ac:dyDescent="0.4">
      <c r="A2" s="22" t="s">
        <v>520</v>
      </c>
      <c r="B2" s="23"/>
    </row>
    <row r="3" spans="1:2" ht="15" thickBot="1" x14ac:dyDescent="0.4">
      <c r="A3" s="22" t="s">
        <v>521</v>
      </c>
      <c r="B3" s="23"/>
    </row>
    <row r="4" spans="1:2" ht="15" thickBot="1" x14ac:dyDescent="0.4">
      <c r="A4" s="22" t="s">
        <v>522</v>
      </c>
      <c r="B4" s="23"/>
    </row>
    <row r="5" spans="1:2" ht="15" thickBot="1" x14ac:dyDescent="0.4">
      <c r="A5" s="22" t="s">
        <v>523</v>
      </c>
      <c r="B5" s="23"/>
    </row>
    <row r="6" spans="1:2" ht="15" thickBot="1" x14ac:dyDescent="0.4">
      <c r="A6" s="22" t="s">
        <v>65</v>
      </c>
      <c r="B6" s="23"/>
    </row>
    <row r="7" spans="1:2" ht="15" thickBot="1" x14ac:dyDescent="0.4">
      <c r="A7" s="22" t="s">
        <v>524</v>
      </c>
      <c r="B7" s="23"/>
    </row>
    <row r="8" spans="1:2" ht="15" thickBot="1" x14ac:dyDescent="0.4">
      <c r="A8" s="22" t="s">
        <v>525</v>
      </c>
      <c r="B8" s="23"/>
    </row>
    <row r="9" spans="1:2" ht="15" thickBot="1" x14ac:dyDescent="0.4">
      <c r="A9" s="22" t="s">
        <v>509</v>
      </c>
      <c r="B9" s="23"/>
    </row>
    <row r="10" spans="1:2" ht="15" thickBot="1" x14ac:dyDescent="0.4">
      <c r="A10" s="22" t="s">
        <v>526</v>
      </c>
      <c r="B10" s="23"/>
    </row>
    <row r="11" spans="1:2" ht="15" thickBot="1" x14ac:dyDescent="0.4">
      <c r="A11" s="22" t="s">
        <v>527</v>
      </c>
      <c r="B11" s="23"/>
    </row>
    <row r="12" spans="1:2" ht="15" thickBot="1" x14ac:dyDescent="0.4">
      <c r="A12" s="22" t="s">
        <v>528</v>
      </c>
      <c r="B12" s="23"/>
    </row>
    <row r="13" spans="1:2" ht="15" thickBot="1" x14ac:dyDescent="0.4">
      <c r="A13" s="22" t="s">
        <v>529</v>
      </c>
      <c r="B13" s="23"/>
    </row>
    <row r="14" spans="1:2" ht="15" thickBot="1" x14ac:dyDescent="0.4">
      <c r="A14" s="24" t="s">
        <v>530</v>
      </c>
      <c r="B14" s="25"/>
    </row>
    <row r="15" spans="1:2" ht="15.5" thickTop="1" thickBot="1" x14ac:dyDescent="0.4">
      <c r="A15" s="26" t="s">
        <v>531</v>
      </c>
      <c r="B15" s="27"/>
    </row>
    <row r="16" spans="1:2" ht="15.5" thickTop="1" thickBot="1" x14ac:dyDescent="0.4"/>
    <row r="17" spans="1:4" ht="15.5" thickTop="1" thickBot="1" x14ac:dyDescent="0.4">
      <c r="A17" s="28" t="s">
        <v>532</v>
      </c>
      <c r="B17" s="7"/>
      <c r="C17" s="7"/>
      <c r="D17" s="7"/>
    </row>
    <row r="18" spans="1:4" ht="30" thickTop="1" thickBot="1" x14ac:dyDescent="0.4">
      <c r="A18" s="29" t="s">
        <v>533</v>
      </c>
      <c r="B18" s="30" t="s">
        <v>534</v>
      </c>
      <c r="C18" s="30" t="s">
        <v>535</v>
      </c>
      <c r="D18" s="30" t="s">
        <v>536</v>
      </c>
    </row>
    <row r="19" spans="1:4" ht="15.5" thickTop="1" thickBot="1" x14ac:dyDescent="0.4">
      <c r="A19" s="1" t="s">
        <v>537</v>
      </c>
      <c r="B19" s="31" t="s">
        <v>538</v>
      </c>
      <c r="C19" s="31" t="s">
        <v>539</v>
      </c>
      <c r="D19" s="32" t="s">
        <v>540</v>
      </c>
    </row>
    <row r="20" spans="1:4" ht="15" thickBot="1" x14ac:dyDescent="0.4">
      <c r="A20" s="1" t="s">
        <v>524</v>
      </c>
      <c r="B20" s="2"/>
      <c r="C20" s="2"/>
      <c r="D20" s="3"/>
    </row>
    <row r="21" spans="1:4" ht="15" thickBot="1" x14ac:dyDescent="0.4">
      <c r="A21" s="1" t="s">
        <v>525</v>
      </c>
      <c r="B21" s="2"/>
      <c r="C21" s="2"/>
      <c r="D21" s="3"/>
    </row>
    <row r="22" spans="1:4" ht="15" thickBot="1" x14ac:dyDescent="0.4">
      <c r="A22" s="1" t="s">
        <v>509</v>
      </c>
      <c r="B22" s="2"/>
      <c r="C22" s="2"/>
      <c r="D22" s="3"/>
    </row>
    <row r="23" spans="1:4" ht="15" thickBot="1" x14ac:dyDescent="0.4">
      <c r="A23" s="1" t="s">
        <v>526</v>
      </c>
      <c r="B23" s="2"/>
      <c r="C23" s="2"/>
      <c r="D23" s="3"/>
    </row>
    <row r="24" spans="1:4" ht="15" thickBot="1" x14ac:dyDescent="0.4">
      <c r="A24" s="1" t="s">
        <v>541</v>
      </c>
      <c r="B24" s="2"/>
      <c r="C24" s="2"/>
      <c r="D24" s="3"/>
    </row>
    <row r="25" spans="1:4" ht="29.5" thickBot="1" x14ac:dyDescent="0.4">
      <c r="A25" s="33" t="s">
        <v>542</v>
      </c>
      <c r="B25" s="2"/>
      <c r="C25" s="2"/>
      <c r="D25" s="3"/>
    </row>
    <row r="26" spans="1:4" ht="29.5" thickBot="1" x14ac:dyDescent="0.4">
      <c r="A26" s="33" t="s">
        <v>543</v>
      </c>
      <c r="B26" s="2"/>
      <c r="C26" s="2"/>
      <c r="D26" s="3"/>
    </row>
    <row r="27" spans="1:4" ht="15" thickBot="1" x14ac:dyDescent="0.4">
      <c r="A27" s="1" t="s">
        <v>529</v>
      </c>
      <c r="B27" s="2"/>
      <c r="C27" s="2"/>
      <c r="D27" s="3"/>
    </row>
    <row r="28" spans="1:4" ht="15" thickBot="1" x14ac:dyDescent="0.4">
      <c r="A28" s="34" t="s">
        <v>518</v>
      </c>
      <c r="B28" s="5"/>
      <c r="C28" s="5"/>
      <c r="D28" s="6"/>
    </row>
    <row r="29" spans="1:4" ht="15" thickTop="1" x14ac:dyDescent="0.3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27"/>
  <sheetViews>
    <sheetView workbookViewId="0">
      <selection activeCell="H19" sqref="H19"/>
    </sheetView>
  </sheetViews>
  <sheetFormatPr baseColWidth="10" defaultColWidth="11.453125" defaultRowHeight="14.5" x14ac:dyDescent="0.35"/>
  <cols>
    <col min="1" max="1" width="58.54296875" customWidth="1"/>
  </cols>
  <sheetData>
    <row r="1" spans="1:5" x14ac:dyDescent="0.35">
      <c r="A1" s="841" t="s">
        <v>544</v>
      </c>
      <c r="B1" s="841"/>
      <c r="C1" s="841"/>
      <c r="D1" s="841"/>
    </row>
    <row r="2" spans="1:5" ht="16.5" customHeight="1" x14ac:dyDescent="0.35">
      <c r="A2" s="36" t="s">
        <v>545</v>
      </c>
      <c r="B2" s="840"/>
      <c r="C2" s="840"/>
      <c r="D2" s="840"/>
      <c r="E2">
        <v>1</v>
      </c>
    </row>
    <row r="3" spans="1:5" x14ac:dyDescent="0.35">
      <c r="A3" s="37" t="s">
        <v>546</v>
      </c>
      <c r="B3" s="844"/>
      <c r="C3" s="844"/>
      <c r="D3" s="844"/>
      <c r="E3" s="38">
        <v>0</v>
      </c>
    </row>
    <row r="4" spans="1:5" x14ac:dyDescent="0.35">
      <c r="A4" s="36" t="s">
        <v>547</v>
      </c>
      <c r="B4" s="840"/>
      <c r="C4" s="840"/>
      <c r="D4" s="840"/>
      <c r="E4">
        <v>1</v>
      </c>
    </row>
    <row r="5" spans="1:5" x14ac:dyDescent="0.35">
      <c r="A5" s="36" t="s">
        <v>548</v>
      </c>
      <c r="B5" s="840"/>
      <c r="C5" s="840"/>
      <c r="D5" s="840"/>
      <c r="E5">
        <v>1</v>
      </c>
    </row>
    <row r="6" spans="1:5" x14ac:dyDescent="0.35">
      <c r="A6" s="36" t="s">
        <v>549</v>
      </c>
      <c r="B6" s="840"/>
      <c r="C6" s="840"/>
      <c r="D6" s="840"/>
      <c r="E6">
        <v>1</v>
      </c>
    </row>
    <row r="7" spans="1:5" x14ac:dyDescent="0.35">
      <c r="A7" s="36" t="s">
        <v>550</v>
      </c>
      <c r="B7" s="840"/>
      <c r="C7" s="840"/>
      <c r="D7" s="840"/>
      <c r="E7">
        <v>1</v>
      </c>
    </row>
    <row r="8" spans="1:5" x14ac:dyDescent="0.35">
      <c r="A8" s="36" t="s">
        <v>551</v>
      </c>
      <c r="B8" s="840"/>
      <c r="C8" s="840"/>
      <c r="D8" s="840"/>
      <c r="E8">
        <v>1</v>
      </c>
    </row>
    <row r="9" spans="1:5" x14ac:dyDescent="0.35">
      <c r="A9" s="36" t="s">
        <v>552</v>
      </c>
      <c r="B9" s="840"/>
      <c r="C9" s="840"/>
      <c r="D9" s="840"/>
      <c r="E9">
        <v>1</v>
      </c>
    </row>
    <row r="10" spans="1:5" x14ac:dyDescent="0.35">
      <c r="A10" s="37" t="s">
        <v>553</v>
      </c>
      <c r="B10" s="844"/>
      <c r="C10" s="844"/>
      <c r="D10" s="844"/>
      <c r="E10" s="38">
        <v>0</v>
      </c>
    </row>
    <row r="11" spans="1:5" x14ac:dyDescent="0.35">
      <c r="A11" s="36" t="s">
        <v>554</v>
      </c>
      <c r="B11" s="840"/>
      <c r="C11" s="840"/>
      <c r="D11" s="840"/>
      <c r="E11">
        <v>1</v>
      </c>
    </row>
    <row r="12" spans="1:5" x14ac:dyDescent="0.35">
      <c r="A12" s="36" t="s">
        <v>555</v>
      </c>
      <c r="B12" s="36">
        <v>1</v>
      </c>
      <c r="C12" s="36">
        <v>2</v>
      </c>
      <c r="D12" s="36" t="s">
        <v>180</v>
      </c>
    </row>
    <row r="13" spans="1:5" x14ac:dyDescent="0.35">
      <c r="A13" s="36" t="s">
        <v>556</v>
      </c>
      <c r="B13" s="36"/>
      <c r="C13" s="36"/>
      <c r="D13" s="36"/>
      <c r="E13">
        <v>1</v>
      </c>
    </row>
    <row r="14" spans="1:5" x14ac:dyDescent="0.35">
      <c r="A14" s="36" t="s">
        <v>557</v>
      </c>
      <c r="B14" s="36"/>
      <c r="C14" s="36"/>
      <c r="D14" s="36"/>
      <c r="E14">
        <v>1</v>
      </c>
    </row>
    <row r="15" spans="1:5" x14ac:dyDescent="0.35">
      <c r="A15" s="36" t="s">
        <v>558</v>
      </c>
      <c r="B15" s="36"/>
      <c r="C15" s="36"/>
      <c r="D15" s="36"/>
      <c r="E15">
        <v>1</v>
      </c>
    </row>
    <row r="16" spans="1:5" x14ac:dyDescent="0.35">
      <c r="A16" s="36" t="s">
        <v>559</v>
      </c>
      <c r="B16" s="36"/>
      <c r="C16" s="36"/>
      <c r="D16" s="36"/>
      <c r="E16">
        <v>1</v>
      </c>
    </row>
    <row r="17" spans="1:5" x14ac:dyDescent="0.35">
      <c r="A17" s="39" t="s">
        <v>560</v>
      </c>
      <c r="B17" s="39"/>
      <c r="C17" s="39"/>
      <c r="D17" s="39"/>
      <c r="E17" s="40">
        <v>0</v>
      </c>
    </row>
    <row r="18" spans="1:5" x14ac:dyDescent="0.35">
      <c r="A18" s="36" t="s">
        <v>561</v>
      </c>
      <c r="B18" s="840"/>
      <c r="C18" s="840"/>
      <c r="D18" s="840"/>
    </row>
    <row r="19" spans="1:5" x14ac:dyDescent="0.35">
      <c r="A19" s="841" t="s">
        <v>562</v>
      </c>
      <c r="B19" s="841"/>
      <c r="C19" s="841"/>
      <c r="D19" s="841"/>
    </row>
    <row r="20" spans="1:5" x14ac:dyDescent="0.35">
      <c r="A20" s="39" t="s">
        <v>563</v>
      </c>
      <c r="B20" s="842"/>
      <c r="C20" s="842"/>
      <c r="D20" s="842"/>
      <c r="E20" s="40">
        <v>0</v>
      </c>
    </row>
    <row r="21" spans="1:5" x14ac:dyDescent="0.35">
      <c r="A21" s="39" t="s">
        <v>564</v>
      </c>
      <c r="B21" s="39">
        <v>1</v>
      </c>
      <c r="C21" s="39">
        <v>2</v>
      </c>
      <c r="D21" s="39" t="s">
        <v>180</v>
      </c>
      <c r="E21" s="40">
        <v>0</v>
      </c>
    </row>
    <row r="22" spans="1:5" x14ac:dyDescent="0.35">
      <c r="A22" s="39" t="s">
        <v>565</v>
      </c>
      <c r="B22" s="39"/>
      <c r="C22" s="39"/>
      <c r="D22" s="39"/>
      <c r="E22" s="40">
        <v>0</v>
      </c>
    </row>
    <row r="23" spans="1:5" x14ac:dyDescent="0.35">
      <c r="A23" s="39" t="s">
        <v>566</v>
      </c>
      <c r="B23" s="39"/>
      <c r="C23" s="39"/>
      <c r="D23" s="39"/>
      <c r="E23" s="40">
        <v>0</v>
      </c>
    </row>
    <row r="24" spans="1:5" x14ac:dyDescent="0.35">
      <c r="A24" s="39" t="s">
        <v>567</v>
      </c>
      <c r="B24" s="39"/>
      <c r="C24" s="39"/>
      <c r="D24" s="39"/>
      <c r="E24" s="40">
        <v>0</v>
      </c>
    </row>
    <row r="25" spans="1:5" x14ac:dyDescent="0.35">
      <c r="A25" s="39" t="s">
        <v>568</v>
      </c>
      <c r="B25" s="39"/>
      <c r="C25" s="39"/>
      <c r="D25" s="39"/>
      <c r="E25" s="40">
        <v>0</v>
      </c>
    </row>
    <row r="26" spans="1:5" x14ac:dyDescent="0.35">
      <c r="A26" s="39" t="s">
        <v>569</v>
      </c>
      <c r="B26" s="39"/>
      <c r="C26" s="39"/>
      <c r="D26" s="39"/>
      <c r="E26" s="40">
        <v>0</v>
      </c>
    </row>
    <row r="27" spans="1:5" x14ac:dyDescent="0.35">
      <c r="A27" s="843" t="s">
        <v>570</v>
      </c>
      <c r="B27" s="843"/>
      <c r="C27" s="843"/>
      <c r="D27" s="843"/>
    </row>
  </sheetData>
  <mergeCells count="15">
    <mergeCell ref="B10:D10"/>
    <mergeCell ref="A1:D1"/>
    <mergeCell ref="B2:D2"/>
    <mergeCell ref="B3:D3"/>
    <mergeCell ref="B4:D4"/>
    <mergeCell ref="B5:D5"/>
    <mergeCell ref="B6:D6"/>
    <mergeCell ref="B7:D7"/>
    <mergeCell ref="B8:D8"/>
    <mergeCell ref="B9:D9"/>
    <mergeCell ref="B11:D11"/>
    <mergeCell ref="B18:D18"/>
    <mergeCell ref="A19:D19"/>
    <mergeCell ref="B20:D20"/>
    <mergeCell ref="A27:D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Q56"/>
  <sheetViews>
    <sheetView topLeftCell="A19" zoomScale="140" zoomScaleNormal="140" workbookViewId="0">
      <selection activeCell="E24" sqref="E24"/>
    </sheetView>
  </sheetViews>
  <sheetFormatPr baseColWidth="10" defaultColWidth="11.453125" defaultRowHeight="14.5" x14ac:dyDescent="0.35"/>
  <cols>
    <col min="1" max="1" width="4.54296875" customWidth="1"/>
    <col min="2" max="2" width="4.453125" customWidth="1"/>
    <col min="3" max="3" width="34.7265625" customWidth="1"/>
    <col min="4" max="4" width="17.54296875" customWidth="1"/>
    <col min="5" max="5" width="14.7265625" customWidth="1"/>
    <col min="6" max="6" width="19.26953125" customWidth="1"/>
    <col min="7" max="7" width="4.81640625" customWidth="1"/>
    <col min="8" max="11" width="11.453125" style="215"/>
  </cols>
  <sheetData>
    <row r="1" spans="1:12" ht="15.5" x14ac:dyDescent="0.35">
      <c r="A1" s="174" t="s">
        <v>3</v>
      </c>
      <c r="B1" s="147"/>
      <c r="C1" s="147"/>
      <c r="D1" s="147"/>
      <c r="E1" s="147"/>
      <c r="F1" s="147"/>
      <c r="G1" s="147"/>
      <c r="H1" s="142"/>
      <c r="I1" s="142"/>
      <c r="J1" s="142"/>
      <c r="K1" s="142"/>
      <c r="L1" s="147"/>
    </row>
    <row r="2" spans="1:12" ht="15" thickBot="1" x14ac:dyDescent="0.4">
      <c r="A2" s="147"/>
      <c r="B2" s="147"/>
      <c r="C2" s="147"/>
      <c r="D2" s="147"/>
      <c r="E2" s="147"/>
      <c r="F2" s="147"/>
      <c r="G2" s="147"/>
      <c r="H2" s="142"/>
      <c r="I2" s="142"/>
      <c r="J2" s="142"/>
      <c r="K2" s="142"/>
      <c r="L2" s="147"/>
    </row>
    <row r="3" spans="1:12" ht="21.75" customHeight="1" thickBot="1" x14ac:dyDescent="0.4">
      <c r="A3" s="41"/>
      <c r="B3" s="42"/>
      <c r="C3" s="136" t="s">
        <v>25</v>
      </c>
      <c r="D3" s="111" t="s">
        <v>26</v>
      </c>
      <c r="E3" s="111" t="s">
        <v>27</v>
      </c>
      <c r="F3" s="112" t="s">
        <v>28</v>
      </c>
      <c r="G3" s="147"/>
      <c r="H3" s="142"/>
      <c r="I3" s="470"/>
      <c r="J3" s="470"/>
      <c r="K3" s="470"/>
      <c r="L3" s="147"/>
    </row>
    <row r="4" spans="1:12" ht="13.5" customHeight="1" x14ac:dyDescent="0.35">
      <c r="A4" s="699" t="s">
        <v>29</v>
      </c>
      <c r="B4" s="703" t="s">
        <v>30</v>
      </c>
      <c r="C4" s="43" t="s">
        <v>573</v>
      </c>
      <c r="D4" s="44">
        <v>0</v>
      </c>
      <c r="E4" s="44">
        <v>20000</v>
      </c>
      <c r="F4" s="45">
        <f>E4-D4</f>
        <v>20000</v>
      </c>
      <c r="G4" s="147"/>
      <c r="H4" s="142"/>
      <c r="I4" s="142"/>
      <c r="J4" s="142"/>
      <c r="K4" s="142"/>
      <c r="L4" s="147"/>
    </row>
    <row r="5" spans="1:12" ht="13.5" customHeight="1" x14ac:dyDescent="0.35">
      <c r="A5" s="700"/>
      <c r="B5" s="704"/>
      <c r="C5" s="46" t="s">
        <v>32</v>
      </c>
      <c r="D5" s="47">
        <v>0</v>
      </c>
      <c r="E5" s="47">
        <v>23000</v>
      </c>
      <c r="F5" s="48">
        <f>E5-D5</f>
        <v>23000</v>
      </c>
      <c r="G5" s="147"/>
      <c r="H5" s="142"/>
      <c r="I5" s="142"/>
      <c r="J5" s="142"/>
      <c r="K5" s="142"/>
      <c r="L5" s="147"/>
    </row>
    <row r="6" spans="1:12" ht="13.5" customHeight="1" x14ac:dyDescent="0.35">
      <c r="A6" s="700"/>
      <c r="B6" s="704"/>
      <c r="C6" s="46" t="s">
        <v>33</v>
      </c>
      <c r="D6" s="47">
        <v>0</v>
      </c>
      <c r="E6" s="49">
        <f>E4/E5</f>
        <v>0.86956521739130432</v>
      </c>
      <c r="F6" s="48"/>
      <c r="G6" s="147"/>
      <c r="H6" s="142"/>
      <c r="I6" s="142"/>
      <c r="J6" s="142"/>
      <c r="K6" s="142"/>
      <c r="L6" s="147"/>
    </row>
    <row r="7" spans="1:12" ht="13.5" customHeight="1" x14ac:dyDescent="0.35">
      <c r="A7" s="700"/>
      <c r="B7" s="704"/>
      <c r="C7" s="46" t="s">
        <v>34</v>
      </c>
      <c r="D7" s="50">
        <v>0</v>
      </c>
      <c r="E7" s="50">
        <v>2.4</v>
      </c>
      <c r="F7" s="51">
        <f>E7-D7</f>
        <v>2.4</v>
      </c>
      <c r="G7" s="147"/>
      <c r="H7" s="142"/>
      <c r="I7" s="142"/>
      <c r="J7" s="142"/>
      <c r="K7" s="142"/>
      <c r="L7" s="147"/>
    </row>
    <row r="8" spans="1:12" ht="13.5" customHeight="1" x14ac:dyDescent="0.35">
      <c r="A8" s="700"/>
      <c r="B8" s="704"/>
      <c r="C8" s="318" t="s">
        <v>35</v>
      </c>
      <c r="D8" s="319"/>
      <c r="E8" s="319"/>
      <c r="F8" s="320"/>
      <c r="G8" s="147"/>
      <c r="H8" s="142"/>
      <c r="I8" s="142"/>
      <c r="J8" s="142"/>
      <c r="K8" s="142"/>
      <c r="L8" s="147"/>
    </row>
    <row r="9" spans="1:12" ht="13.5" customHeight="1" thickBot="1" x14ac:dyDescent="0.4">
      <c r="A9" s="700"/>
      <c r="B9" s="705"/>
      <c r="C9" s="318" t="s">
        <v>36</v>
      </c>
      <c r="D9" s="463">
        <f>D4/$D$24</f>
        <v>0</v>
      </c>
      <c r="E9" s="463">
        <f>E4/$E$24</f>
        <v>0.66666666666666663</v>
      </c>
      <c r="F9" s="464"/>
      <c r="G9" s="147"/>
      <c r="H9" s="142"/>
      <c r="I9" s="142"/>
      <c r="J9" s="142"/>
      <c r="K9" s="142"/>
      <c r="L9" s="147"/>
    </row>
    <row r="10" spans="1:12" ht="13.5" customHeight="1" x14ac:dyDescent="0.35">
      <c r="A10" s="700"/>
      <c r="B10" s="709" t="s">
        <v>574</v>
      </c>
      <c r="C10" s="465" t="s">
        <v>575</v>
      </c>
      <c r="D10" s="466"/>
      <c r="E10" s="466"/>
      <c r="F10" s="471"/>
      <c r="G10" s="147"/>
      <c r="H10" s="142"/>
      <c r="I10" s="142"/>
      <c r="J10" s="142"/>
      <c r="K10" s="142"/>
      <c r="L10" s="147"/>
    </row>
    <row r="11" spans="1:12" ht="13.5" customHeight="1" x14ac:dyDescent="0.35">
      <c r="A11" s="700"/>
      <c r="B11" s="710"/>
      <c r="C11" s="461" t="s">
        <v>578</v>
      </c>
      <c r="D11" s="462"/>
      <c r="E11" s="462"/>
      <c r="F11" s="472"/>
      <c r="G11" s="147"/>
      <c r="H11" s="142"/>
      <c r="I11" s="142"/>
      <c r="J11" s="142"/>
      <c r="K11" s="142"/>
      <c r="L11" s="147"/>
    </row>
    <row r="12" spans="1:12" ht="13.5" customHeight="1" x14ac:dyDescent="0.35">
      <c r="A12" s="700"/>
      <c r="B12" s="710"/>
      <c r="C12" s="461" t="s">
        <v>576</v>
      </c>
      <c r="D12" s="462"/>
      <c r="E12" s="462"/>
      <c r="F12" s="472"/>
      <c r="G12" s="147"/>
      <c r="H12" s="142"/>
      <c r="I12" s="142"/>
      <c r="J12" s="142"/>
      <c r="K12" s="142"/>
      <c r="L12" s="147"/>
    </row>
    <row r="13" spans="1:12" ht="13.5" customHeight="1" thickBot="1" x14ac:dyDescent="0.4">
      <c r="A13" s="700"/>
      <c r="B13" s="711"/>
      <c r="C13" s="467" t="s">
        <v>577</v>
      </c>
      <c r="D13" s="468"/>
      <c r="E13" s="468"/>
      <c r="F13" s="469"/>
      <c r="G13" s="147"/>
      <c r="H13" s="142"/>
      <c r="I13" s="142"/>
      <c r="J13" s="142"/>
      <c r="K13" s="142"/>
      <c r="L13" s="147"/>
    </row>
    <row r="14" spans="1:12" ht="13.5" customHeight="1" x14ac:dyDescent="0.35">
      <c r="A14" s="700"/>
      <c r="B14" s="706" t="s">
        <v>37</v>
      </c>
      <c r="C14" s="43" t="s">
        <v>38</v>
      </c>
      <c r="D14" s="44">
        <v>30000</v>
      </c>
      <c r="E14" s="44">
        <v>10000</v>
      </c>
      <c r="F14" s="45">
        <f>E14-D14</f>
        <v>-20000</v>
      </c>
      <c r="G14" s="147"/>
      <c r="H14" s="142"/>
      <c r="I14" s="142"/>
      <c r="J14" s="142"/>
      <c r="K14" s="142"/>
      <c r="L14" s="147"/>
    </row>
    <row r="15" spans="1:12" ht="13.5" customHeight="1" x14ac:dyDescent="0.35">
      <c r="A15" s="700"/>
      <c r="B15" s="707"/>
      <c r="C15" s="46" t="s">
        <v>32</v>
      </c>
      <c r="D15" s="47">
        <v>33000</v>
      </c>
      <c r="E15" s="47">
        <v>11000</v>
      </c>
      <c r="F15" s="48">
        <f>E15-D15</f>
        <v>-22000</v>
      </c>
      <c r="G15" s="147"/>
      <c r="H15" s="142"/>
      <c r="I15" s="142"/>
      <c r="J15" s="142"/>
      <c r="K15" s="142"/>
      <c r="L15" s="147"/>
    </row>
    <row r="16" spans="1:12" ht="13.5" customHeight="1" x14ac:dyDescent="0.35">
      <c r="A16" s="700"/>
      <c r="B16" s="707"/>
      <c r="C16" s="46" t="s">
        <v>39</v>
      </c>
      <c r="D16" s="49">
        <f>D14/D15</f>
        <v>0.90909090909090906</v>
      </c>
      <c r="E16" s="49">
        <f>E14/E15</f>
        <v>0.90909090909090906</v>
      </c>
      <c r="F16" s="48"/>
      <c r="G16" s="147"/>
      <c r="H16" s="142"/>
      <c r="I16" s="142"/>
      <c r="J16" s="142"/>
      <c r="K16" s="142"/>
      <c r="L16" s="147"/>
    </row>
    <row r="17" spans="1:12" ht="13.5" customHeight="1" x14ac:dyDescent="0.35">
      <c r="A17" s="700"/>
      <c r="B17" s="707"/>
      <c r="C17" s="46" t="s">
        <v>40</v>
      </c>
      <c r="D17" s="50">
        <v>5</v>
      </c>
      <c r="E17" s="50">
        <v>5</v>
      </c>
      <c r="F17" s="51">
        <f>E17-D17</f>
        <v>0</v>
      </c>
      <c r="G17" s="147"/>
      <c r="H17" s="142"/>
      <c r="I17" s="142"/>
      <c r="J17" s="142"/>
      <c r="K17" s="142"/>
      <c r="L17" s="147"/>
    </row>
    <row r="18" spans="1:12" ht="13.5" customHeight="1" thickBot="1" x14ac:dyDescent="0.4">
      <c r="A18" s="700"/>
      <c r="B18" s="707"/>
      <c r="C18" s="46" t="s">
        <v>36</v>
      </c>
      <c r="D18" s="50">
        <f>D14/$D$24</f>
        <v>1</v>
      </c>
      <c r="E18" s="50">
        <f>E14/$E$24</f>
        <v>0.33333333333333331</v>
      </c>
      <c r="F18" s="172"/>
      <c r="G18" s="147"/>
      <c r="H18" s="142"/>
      <c r="I18" s="142"/>
      <c r="J18" s="142"/>
      <c r="K18" s="142"/>
      <c r="L18" s="147"/>
    </row>
    <row r="19" spans="1:12" ht="13.5" customHeight="1" x14ac:dyDescent="0.35">
      <c r="A19" s="700"/>
      <c r="B19" s="709" t="s">
        <v>41</v>
      </c>
      <c r="C19" s="43" t="s">
        <v>42</v>
      </c>
      <c r="D19" s="44">
        <v>0</v>
      </c>
      <c r="E19" s="44">
        <v>0</v>
      </c>
      <c r="F19" s="45">
        <f>E19-D19</f>
        <v>0</v>
      </c>
      <c r="G19" s="147"/>
      <c r="H19" s="142"/>
      <c r="I19" s="142"/>
      <c r="J19" s="142"/>
      <c r="K19" s="142"/>
      <c r="L19" s="147"/>
    </row>
    <row r="20" spans="1:12" ht="13.5" customHeight="1" x14ac:dyDescent="0.35">
      <c r="A20" s="700"/>
      <c r="B20" s="710"/>
      <c r="C20" s="46" t="s">
        <v>32</v>
      </c>
      <c r="D20" s="47">
        <v>0</v>
      </c>
      <c r="E20" s="47">
        <v>0</v>
      </c>
      <c r="F20" s="48">
        <f>E20-D20</f>
        <v>0</v>
      </c>
      <c r="G20" s="147"/>
      <c r="H20" s="142"/>
      <c r="I20" s="142"/>
      <c r="J20" s="142"/>
      <c r="K20" s="142"/>
      <c r="L20" s="147"/>
    </row>
    <row r="21" spans="1:12" ht="13.5" customHeight="1" x14ac:dyDescent="0.35">
      <c r="A21" s="700"/>
      <c r="B21" s="710"/>
      <c r="C21" s="46" t="s">
        <v>43</v>
      </c>
      <c r="D21" s="49" t="e">
        <f>D19/D20</f>
        <v>#DIV/0!</v>
      </c>
      <c r="E21" s="49" t="e">
        <f>E19/E20</f>
        <v>#DIV/0!</v>
      </c>
      <c r="F21" s="48"/>
      <c r="G21" s="147"/>
      <c r="H21" s="142"/>
      <c r="I21" s="142"/>
      <c r="J21" s="142"/>
      <c r="K21" s="142"/>
      <c r="L21" s="147"/>
    </row>
    <row r="22" spans="1:12" ht="13.5" customHeight="1" x14ac:dyDescent="0.35">
      <c r="A22" s="700"/>
      <c r="B22" s="710"/>
      <c r="C22" s="46" t="s">
        <v>44</v>
      </c>
      <c r="D22" s="50">
        <v>0</v>
      </c>
      <c r="E22" s="50">
        <v>0</v>
      </c>
      <c r="F22" s="51">
        <f>E22-D22</f>
        <v>0</v>
      </c>
      <c r="G22" s="147"/>
      <c r="H22" s="142"/>
      <c r="I22" s="142"/>
      <c r="J22" s="142"/>
      <c r="K22" s="142"/>
      <c r="L22" s="147"/>
    </row>
    <row r="23" spans="1:12" ht="13.5" customHeight="1" thickBot="1" x14ac:dyDescent="0.4">
      <c r="A23" s="700"/>
      <c r="B23" s="710"/>
      <c r="C23" s="46" t="s">
        <v>36</v>
      </c>
      <c r="D23" s="50">
        <v>0</v>
      </c>
      <c r="E23" s="50">
        <f>E19/$E$24</f>
        <v>0</v>
      </c>
      <c r="F23" s="172"/>
      <c r="G23" s="147"/>
      <c r="H23" s="142"/>
      <c r="I23" s="142"/>
      <c r="J23" s="142"/>
      <c r="K23" s="142"/>
      <c r="L23" s="147"/>
    </row>
    <row r="24" spans="1:12" ht="21" x14ac:dyDescent="0.35">
      <c r="A24" s="700"/>
      <c r="B24" s="703" t="s">
        <v>45</v>
      </c>
      <c r="C24" s="110" t="s">
        <v>46</v>
      </c>
      <c r="D24" s="52">
        <v>30000</v>
      </c>
      <c r="E24" s="53">
        <f>E4+E14+E19+E10</f>
        <v>30000</v>
      </c>
      <c r="F24" s="54">
        <f>E24-D24</f>
        <v>0</v>
      </c>
      <c r="G24" s="147"/>
      <c r="H24" s="453"/>
      <c r="I24" s="142"/>
      <c r="J24" s="142"/>
      <c r="K24" s="142"/>
      <c r="L24" s="147"/>
    </row>
    <row r="25" spans="1:12" ht="18.75" customHeight="1" x14ac:dyDescent="0.35">
      <c r="A25" s="700"/>
      <c r="B25" s="704"/>
      <c r="C25" s="702" t="s">
        <v>47</v>
      </c>
      <c r="D25" s="695">
        <v>0</v>
      </c>
      <c r="E25" s="695">
        <f>E4+E10-E11</f>
        <v>20000</v>
      </c>
      <c r="F25" s="127">
        <f>E25-D25</f>
        <v>20000</v>
      </c>
      <c r="G25" s="147"/>
      <c r="H25" s="454" t="s">
        <v>48</v>
      </c>
      <c r="J25" s="142"/>
      <c r="K25" s="454" t="s">
        <v>49</v>
      </c>
      <c r="L25" s="147"/>
    </row>
    <row r="26" spans="1:12" ht="72" customHeight="1" x14ac:dyDescent="0.35">
      <c r="A26" s="700"/>
      <c r="B26" s="704"/>
      <c r="C26" s="698"/>
      <c r="D26" s="696"/>
      <c r="E26" s="696"/>
      <c r="F26" s="113" t="s">
        <v>50</v>
      </c>
      <c r="G26" s="147"/>
      <c r="H26" s="455">
        <f>F25-E28*F24</f>
        <v>20000</v>
      </c>
      <c r="I26" s="142"/>
      <c r="J26" s="142"/>
      <c r="K26" s="456">
        <f>H26/F25</f>
        <v>1</v>
      </c>
      <c r="L26" s="147"/>
    </row>
    <row r="27" spans="1:12" x14ac:dyDescent="0.35">
      <c r="A27" s="700"/>
      <c r="B27" s="704"/>
      <c r="C27" s="55" t="s">
        <v>51</v>
      </c>
      <c r="D27" s="58"/>
      <c r="E27" s="59">
        <f>E7+E17+E22+E13</f>
        <v>7.4</v>
      </c>
      <c r="F27" s="57"/>
      <c r="G27" s="147"/>
      <c r="H27" s="142"/>
      <c r="I27" s="142"/>
      <c r="J27" s="142"/>
      <c r="K27" s="142"/>
      <c r="L27" s="147"/>
    </row>
    <row r="28" spans="1:12" ht="22.5" x14ac:dyDescent="0.35">
      <c r="A28" s="700"/>
      <c r="B28" s="704"/>
      <c r="C28" s="66" t="s">
        <v>52</v>
      </c>
      <c r="D28" s="115">
        <v>0</v>
      </c>
      <c r="E28" s="116">
        <f>E25/E24</f>
        <v>0.66666666666666663</v>
      </c>
      <c r="F28" s="117">
        <v>0.66700000000000004</v>
      </c>
      <c r="G28" s="147"/>
      <c r="I28" s="142"/>
      <c r="J28" s="142"/>
      <c r="K28" s="142"/>
      <c r="L28" s="147"/>
    </row>
    <row r="29" spans="1:12" ht="69" customHeight="1" x14ac:dyDescent="0.35">
      <c r="A29" s="700"/>
      <c r="B29" s="704"/>
      <c r="C29" s="697" t="s">
        <v>579</v>
      </c>
      <c r="D29" s="695">
        <f>D4/0.9*0.204</f>
        <v>0</v>
      </c>
      <c r="E29" s="695">
        <f>(E4+E10)/0.9*0.201*I30+(E4+E10)/0.9*0.272*J30+(E4+E10)/0.9*0.345*K30-(E11*0.0519)</f>
        <v>4466.666666666667</v>
      </c>
      <c r="F29" s="693">
        <f>E29-D29</f>
        <v>4466.666666666667</v>
      </c>
      <c r="G29" s="219" t="s">
        <v>53</v>
      </c>
      <c r="H29" s="218" t="s">
        <v>54</v>
      </c>
      <c r="I29" s="217" t="s">
        <v>55</v>
      </c>
      <c r="J29" s="217" t="s">
        <v>56</v>
      </c>
      <c r="K29" s="217" t="s">
        <v>57</v>
      </c>
      <c r="L29" s="147"/>
    </row>
    <row r="30" spans="1:12" ht="9" customHeight="1" x14ac:dyDescent="0.35">
      <c r="A30" s="700"/>
      <c r="B30" s="705"/>
      <c r="C30" s="698"/>
      <c r="D30" s="696"/>
      <c r="E30" s="696"/>
      <c r="F30" s="694"/>
      <c r="G30" s="214"/>
      <c r="H30" s="218" t="s">
        <v>58</v>
      </c>
      <c r="I30" s="216">
        <v>1</v>
      </c>
      <c r="J30" s="216">
        <v>0</v>
      </c>
      <c r="K30" s="216">
        <v>0</v>
      </c>
      <c r="L30" s="147"/>
    </row>
    <row r="31" spans="1:12" ht="23.25" customHeight="1" x14ac:dyDescent="0.35">
      <c r="A31" s="701"/>
      <c r="B31" s="708"/>
      <c r="C31" s="60" t="s">
        <v>59</v>
      </c>
      <c r="D31" s="61"/>
      <c r="E31" s="128" t="s">
        <v>60</v>
      </c>
      <c r="F31" s="62"/>
      <c r="G31" s="147"/>
      <c r="H31" s="142"/>
      <c r="I31" s="142"/>
      <c r="J31" s="142"/>
      <c r="K31" s="142"/>
      <c r="L31" s="147"/>
    </row>
    <row r="32" spans="1:12" ht="22.5" customHeight="1" x14ac:dyDescent="0.35">
      <c r="A32" s="723" t="s">
        <v>61</v>
      </c>
      <c r="B32" s="724"/>
      <c r="C32" s="129"/>
      <c r="D32" s="111" t="s">
        <v>26</v>
      </c>
      <c r="E32" s="111" t="s">
        <v>27</v>
      </c>
      <c r="F32" s="112" t="s">
        <v>62</v>
      </c>
      <c r="G32" s="691" t="s">
        <v>63</v>
      </c>
      <c r="H32" s="692" t="s">
        <v>64</v>
      </c>
      <c r="I32" s="142"/>
      <c r="J32" s="142"/>
      <c r="K32" s="142"/>
      <c r="L32" s="147"/>
    </row>
    <row r="33" spans="1:17" ht="13.5" customHeight="1" x14ac:dyDescent="0.35">
      <c r="A33" s="725"/>
      <c r="B33" s="726"/>
      <c r="C33" s="130" t="s">
        <v>65</v>
      </c>
      <c r="D33" s="69"/>
      <c r="E33" s="69"/>
      <c r="F33" s="70"/>
      <c r="G33" s="691"/>
      <c r="H33" s="692"/>
      <c r="I33" s="142"/>
      <c r="J33" s="142"/>
      <c r="K33" s="142"/>
      <c r="L33" s="147"/>
    </row>
    <row r="34" spans="1:17" ht="13.5" customHeight="1" x14ac:dyDescent="0.35">
      <c r="A34" s="725"/>
      <c r="B34" s="726"/>
      <c r="C34" s="391" t="s">
        <v>66</v>
      </c>
      <c r="D34" s="392"/>
      <c r="E34" s="392"/>
      <c r="F34" s="393"/>
      <c r="G34" s="691"/>
      <c r="H34" s="692"/>
      <c r="I34" s="147"/>
      <c r="J34" s="147"/>
      <c r="K34" s="147"/>
      <c r="L34" s="147"/>
      <c r="M34" s="147"/>
      <c r="N34" s="147"/>
      <c r="O34" s="147"/>
      <c r="P34" s="147"/>
      <c r="Q34" s="147"/>
    </row>
    <row r="35" spans="1:17" ht="13.5" customHeight="1" x14ac:dyDescent="0.35">
      <c r="A35" s="725"/>
      <c r="B35" s="726"/>
      <c r="C35" s="131" t="s">
        <v>67</v>
      </c>
      <c r="D35" s="56"/>
      <c r="E35" s="56">
        <v>5000</v>
      </c>
      <c r="F35" s="114">
        <f>E35-D35</f>
        <v>5000</v>
      </c>
      <c r="G35" s="691"/>
      <c r="H35" s="692"/>
      <c r="I35" s="142"/>
      <c r="J35" s="142"/>
      <c r="K35" s="142"/>
      <c r="L35" s="147"/>
    </row>
    <row r="36" spans="1:17" ht="13.5" customHeight="1" x14ac:dyDescent="0.35">
      <c r="A36" s="725"/>
      <c r="B36" s="726"/>
      <c r="C36" s="132" t="s">
        <v>68</v>
      </c>
      <c r="D36" s="65"/>
      <c r="E36" s="65"/>
      <c r="F36" s="57"/>
      <c r="G36" s="691"/>
      <c r="H36" s="692"/>
      <c r="I36" s="142"/>
      <c r="J36" s="142"/>
      <c r="K36" s="142"/>
      <c r="L36" s="147"/>
    </row>
    <row r="37" spans="1:17" ht="13.5" customHeight="1" x14ac:dyDescent="0.35">
      <c r="A37" s="725"/>
      <c r="B37" s="726"/>
      <c r="C37" s="132" t="s">
        <v>69</v>
      </c>
      <c r="D37" s="65"/>
      <c r="E37" s="65"/>
      <c r="F37" s="57"/>
      <c r="G37" s="691"/>
      <c r="H37" s="692"/>
      <c r="I37" s="142"/>
      <c r="J37" s="142"/>
      <c r="K37" s="142"/>
      <c r="L37" s="147"/>
    </row>
    <row r="38" spans="1:17" ht="13.5" customHeight="1" x14ac:dyDescent="0.35">
      <c r="A38" s="725"/>
      <c r="B38" s="726"/>
      <c r="C38" s="132" t="s">
        <v>70</v>
      </c>
      <c r="D38" s="65"/>
      <c r="E38" s="65"/>
      <c r="F38" s="57"/>
      <c r="G38" s="691"/>
      <c r="H38" s="692"/>
      <c r="I38" s="142"/>
      <c r="J38" s="142"/>
      <c r="K38" s="142"/>
      <c r="L38" s="147"/>
    </row>
    <row r="39" spans="1:17" ht="13.5" customHeight="1" x14ac:dyDescent="0.35">
      <c r="A39" s="725"/>
      <c r="B39" s="726"/>
      <c r="C39" s="131" t="s">
        <v>71</v>
      </c>
      <c r="D39" s="63"/>
      <c r="E39" s="63">
        <v>27000</v>
      </c>
      <c r="F39" s="57">
        <f>E39-D39</f>
        <v>27000</v>
      </c>
      <c r="G39" s="691"/>
      <c r="H39" s="692"/>
      <c r="I39" s="142"/>
      <c r="J39" s="142"/>
      <c r="K39" s="142"/>
      <c r="L39" s="147"/>
    </row>
    <row r="40" spans="1:17" ht="13.5" customHeight="1" x14ac:dyDescent="0.35">
      <c r="A40" s="725"/>
      <c r="B40" s="726"/>
      <c r="C40" s="729" t="s">
        <v>72</v>
      </c>
      <c r="D40" s="220" t="s">
        <v>73</v>
      </c>
      <c r="E40" s="221">
        <v>20000</v>
      </c>
      <c r="F40" s="222"/>
      <c r="G40" s="691"/>
      <c r="H40" s="692"/>
      <c r="I40" s="142"/>
      <c r="J40" s="142"/>
      <c r="K40" s="142"/>
      <c r="L40" s="147"/>
    </row>
    <row r="41" spans="1:17" ht="13.5" customHeight="1" x14ac:dyDescent="0.35">
      <c r="A41" s="725"/>
      <c r="B41" s="726"/>
      <c r="C41" s="730"/>
      <c r="D41" s="223" t="s">
        <v>74</v>
      </c>
      <c r="E41" s="221">
        <v>7000</v>
      </c>
      <c r="F41" s="222"/>
      <c r="G41" s="691"/>
      <c r="H41" s="692"/>
      <c r="I41" s="142"/>
      <c r="J41" s="142"/>
      <c r="K41" s="142"/>
      <c r="L41" s="147"/>
    </row>
    <row r="42" spans="1:17" ht="13.5" customHeight="1" x14ac:dyDescent="0.35">
      <c r="A42" s="725"/>
      <c r="B42" s="726"/>
      <c r="C42" s="131" t="s">
        <v>75</v>
      </c>
      <c r="D42" s="63"/>
      <c r="E42" s="63">
        <f>E28*E39</f>
        <v>18000</v>
      </c>
      <c r="F42" s="57">
        <f>E42-D42</f>
        <v>18000</v>
      </c>
      <c r="G42" s="691"/>
      <c r="H42" s="692"/>
      <c r="I42" s="142"/>
      <c r="J42" s="142"/>
      <c r="K42" s="142"/>
      <c r="L42" s="147"/>
    </row>
    <row r="43" spans="1:17" ht="21" customHeight="1" x14ac:dyDescent="0.35">
      <c r="A43" s="725"/>
      <c r="B43" s="726"/>
      <c r="C43" s="131" t="s">
        <v>76</v>
      </c>
      <c r="D43" s="56"/>
      <c r="E43" s="56">
        <v>25</v>
      </c>
      <c r="F43" s="113" t="str">
        <f>E43-D43&amp;" sous stations supplémentaires"</f>
        <v>25 sous stations supplémentaires</v>
      </c>
      <c r="G43" s="691"/>
      <c r="H43" s="692"/>
      <c r="I43" s="142"/>
      <c r="J43" s="142"/>
      <c r="K43" s="142"/>
      <c r="L43" s="147"/>
    </row>
    <row r="44" spans="1:17" ht="13.5" customHeight="1" x14ac:dyDescent="0.35">
      <c r="A44" s="725"/>
      <c r="B44" s="726"/>
      <c r="C44" s="131" t="s">
        <v>77</v>
      </c>
      <c r="D44" s="65"/>
      <c r="E44" s="65"/>
      <c r="F44" s="57"/>
      <c r="G44" s="691"/>
      <c r="H44" s="692"/>
      <c r="I44" s="142"/>
      <c r="J44" s="142"/>
      <c r="K44" s="142"/>
      <c r="L44" s="147"/>
    </row>
    <row r="45" spans="1:17" ht="13.5" customHeight="1" x14ac:dyDescent="0.35">
      <c r="A45" s="725"/>
      <c r="B45" s="726"/>
      <c r="C45" s="131" t="s">
        <v>78</v>
      </c>
      <c r="D45" s="65"/>
      <c r="E45" s="65"/>
      <c r="F45" s="57" t="str">
        <f>E45-D45&amp;" eq logts supplémentaires"</f>
        <v>0 eq logts supplémentaires</v>
      </c>
      <c r="G45" s="691"/>
      <c r="H45" s="692"/>
      <c r="I45" s="142"/>
      <c r="J45" s="142"/>
      <c r="K45" s="142"/>
      <c r="L45" s="147"/>
    </row>
    <row r="46" spans="1:17" ht="9.75" customHeight="1" x14ac:dyDescent="0.35">
      <c r="A46" s="725"/>
      <c r="B46" s="726"/>
      <c r="C46" s="712" t="s">
        <v>79</v>
      </c>
      <c r="D46" s="67"/>
      <c r="E46" s="67">
        <f>E39/E35</f>
        <v>5.4</v>
      </c>
      <c r="F46" s="68">
        <f>F39/F35</f>
        <v>5.4</v>
      </c>
      <c r="G46" s="691"/>
      <c r="H46" s="692"/>
      <c r="I46" s="142"/>
      <c r="J46" s="142"/>
      <c r="K46" s="142"/>
      <c r="L46" s="147"/>
    </row>
    <row r="47" spans="1:17" ht="12" customHeight="1" x14ac:dyDescent="0.35">
      <c r="A47" s="725"/>
      <c r="B47" s="726"/>
      <c r="C47" s="713"/>
      <c r="D47" s="714" t="s">
        <v>80</v>
      </c>
      <c r="E47" s="715"/>
      <c r="F47" s="716"/>
      <c r="G47" s="691"/>
      <c r="H47" s="692"/>
      <c r="I47" s="142"/>
      <c r="J47" s="142"/>
      <c r="K47" s="142"/>
      <c r="L47" s="147"/>
    </row>
    <row r="48" spans="1:17" ht="21.75" customHeight="1" x14ac:dyDescent="0.35">
      <c r="A48" s="725"/>
      <c r="B48" s="726"/>
      <c r="C48" s="133" t="s">
        <v>81</v>
      </c>
      <c r="D48" s="67"/>
      <c r="E48" s="67">
        <f>E42/E35</f>
        <v>3.6</v>
      </c>
      <c r="F48" s="68">
        <f>E48-D48</f>
        <v>3.6</v>
      </c>
      <c r="G48" s="691"/>
      <c r="H48" s="692"/>
      <c r="I48" s="142"/>
      <c r="J48" s="142"/>
      <c r="K48" s="142"/>
      <c r="L48" s="147"/>
    </row>
    <row r="49" spans="1:12" ht="13.5" customHeight="1" x14ac:dyDescent="0.35">
      <c r="A49" s="725"/>
      <c r="B49" s="726"/>
      <c r="C49" s="131" t="s">
        <v>82</v>
      </c>
      <c r="D49" s="64"/>
      <c r="E49" s="64">
        <f>E39/E24</f>
        <v>0.9</v>
      </c>
      <c r="F49" s="57"/>
      <c r="G49" s="691"/>
      <c r="H49" s="692"/>
      <c r="I49" s="142"/>
      <c r="J49" s="142"/>
      <c r="K49" s="142"/>
      <c r="L49" s="147"/>
    </row>
    <row r="50" spans="1:12" ht="13.5" customHeight="1" x14ac:dyDescent="0.35">
      <c r="A50" s="725"/>
      <c r="B50" s="726"/>
      <c r="C50" s="134" t="s">
        <v>83</v>
      </c>
      <c r="D50" s="717">
        <v>2016</v>
      </c>
      <c r="E50" s="718"/>
      <c r="F50" s="719"/>
      <c r="G50" s="691"/>
      <c r="H50" s="692"/>
      <c r="I50" s="142"/>
      <c r="J50" s="142"/>
      <c r="K50" s="142"/>
      <c r="L50" s="147"/>
    </row>
    <row r="51" spans="1:12" ht="16.5" customHeight="1" thickBot="1" x14ac:dyDescent="0.4">
      <c r="A51" s="727"/>
      <c r="B51" s="728"/>
      <c r="C51" s="135" t="s">
        <v>84</v>
      </c>
      <c r="D51" s="720"/>
      <c r="E51" s="721"/>
      <c r="F51" s="722"/>
      <c r="G51" s="691"/>
      <c r="H51" s="692"/>
      <c r="I51" s="142"/>
      <c r="J51" s="142"/>
      <c r="K51" s="142"/>
      <c r="L51" s="147"/>
    </row>
    <row r="52" spans="1:12" ht="24" customHeight="1" x14ac:dyDescent="0.35">
      <c r="A52" s="147"/>
      <c r="B52" s="147"/>
      <c r="C52" s="147"/>
      <c r="D52" s="147"/>
      <c r="E52" s="147"/>
      <c r="F52" s="147"/>
      <c r="G52" s="147"/>
      <c r="H52" s="142"/>
      <c r="I52" s="142"/>
      <c r="J52" s="142"/>
      <c r="K52" s="142"/>
      <c r="L52" s="147"/>
    </row>
    <row r="53" spans="1:12" x14ac:dyDescent="0.35">
      <c r="A53" s="147"/>
      <c r="B53" s="147"/>
      <c r="C53" s="147"/>
      <c r="D53" s="147"/>
      <c r="E53" s="147"/>
      <c r="F53" s="147"/>
      <c r="G53" s="147"/>
      <c r="H53" s="142"/>
      <c r="I53" s="142"/>
      <c r="J53" s="142"/>
      <c r="K53" s="142"/>
      <c r="L53" s="147"/>
    </row>
    <row r="54" spans="1:12" x14ac:dyDescent="0.35">
      <c r="A54" s="147"/>
      <c r="B54" s="147"/>
      <c r="C54" s="147"/>
      <c r="D54" s="147"/>
      <c r="E54" s="147"/>
      <c r="F54" s="147"/>
      <c r="G54" s="147"/>
      <c r="H54" s="142"/>
      <c r="I54" s="142"/>
      <c r="J54" s="142"/>
      <c r="K54" s="142"/>
      <c r="L54" s="147"/>
    </row>
    <row r="55" spans="1:12" x14ac:dyDescent="0.35">
      <c r="A55" s="147"/>
      <c r="B55" s="147"/>
      <c r="C55" s="147"/>
      <c r="D55" s="147"/>
      <c r="E55" s="147"/>
      <c r="F55" s="147"/>
      <c r="G55" s="147"/>
      <c r="H55" s="142"/>
      <c r="I55" s="142"/>
      <c r="J55" s="142"/>
      <c r="K55" s="142"/>
      <c r="L55" s="147"/>
    </row>
    <row r="56" spans="1:12" x14ac:dyDescent="0.35">
      <c r="A56" s="147"/>
      <c r="B56" s="147"/>
      <c r="C56" s="147"/>
      <c r="D56" s="147"/>
      <c r="E56" s="147"/>
      <c r="F56" s="147"/>
      <c r="G56" s="147"/>
      <c r="H56" s="142"/>
    </row>
  </sheetData>
  <mergeCells count="21">
    <mergeCell ref="C46:C47"/>
    <mergeCell ref="D47:F47"/>
    <mergeCell ref="D50:F50"/>
    <mergeCell ref="D51:F51"/>
    <mergeCell ref="A32:B51"/>
    <mergeCell ref="C40:C41"/>
    <mergeCell ref="C29:C30"/>
    <mergeCell ref="A4:A31"/>
    <mergeCell ref="C25:C26"/>
    <mergeCell ref="E25:E26"/>
    <mergeCell ref="D25:D26"/>
    <mergeCell ref="B4:B9"/>
    <mergeCell ref="B14:B18"/>
    <mergeCell ref="B24:B31"/>
    <mergeCell ref="B19:B23"/>
    <mergeCell ref="B10:B13"/>
    <mergeCell ref="G32:G51"/>
    <mergeCell ref="H32:H51"/>
    <mergeCell ref="F29:F30"/>
    <mergeCell ref="E29:E30"/>
    <mergeCell ref="D29:D3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B2:AD182"/>
  <sheetViews>
    <sheetView tabSelected="1" zoomScaleNormal="100" workbookViewId="0">
      <selection activeCell="R14" sqref="R14"/>
    </sheetView>
  </sheetViews>
  <sheetFormatPr baseColWidth="10" defaultColWidth="11.453125" defaultRowHeight="14.5" x14ac:dyDescent="0.35"/>
  <cols>
    <col min="2" max="2" width="10.54296875" customWidth="1"/>
    <col min="3" max="3" width="10.81640625" customWidth="1"/>
    <col min="4" max="4" width="10.453125" customWidth="1"/>
    <col min="5" max="5" width="12.7265625" customWidth="1"/>
    <col min="6" max="6" width="8.26953125" customWidth="1"/>
    <col min="7" max="7" width="12.08984375" customWidth="1"/>
    <col min="8" max="8" width="10" customWidth="1"/>
    <col min="9" max="9" width="8" customWidth="1"/>
    <col min="10" max="10" width="11.54296875" customWidth="1"/>
    <col min="11" max="11" width="12.81640625" customWidth="1"/>
    <col min="12" max="12" width="12.453125" customWidth="1"/>
    <col min="13" max="13" width="10.81640625" customWidth="1"/>
    <col min="14" max="14" width="15.08984375" customWidth="1"/>
    <col min="15" max="15" width="8.1796875" customWidth="1"/>
    <col min="16" max="16" width="17.1796875" customWidth="1"/>
    <col min="17" max="18" width="17.54296875" customWidth="1"/>
    <col min="19" max="19" width="17.453125" customWidth="1"/>
    <col min="20" max="20" width="14" bestFit="1" customWidth="1"/>
  </cols>
  <sheetData>
    <row r="2" spans="2:30" x14ac:dyDescent="0.35">
      <c r="T2" s="118" t="s">
        <v>85</v>
      </c>
      <c r="U2" s="329" t="s">
        <v>86</v>
      </c>
    </row>
    <row r="3" spans="2:30" ht="15.5" x14ac:dyDescent="0.35">
      <c r="B3" s="174" t="s">
        <v>87</v>
      </c>
      <c r="C3" s="175"/>
      <c r="D3" s="175"/>
      <c r="E3" s="175"/>
      <c r="F3" s="175"/>
      <c r="G3" s="175"/>
      <c r="H3" s="175"/>
      <c r="I3" s="175"/>
      <c r="J3" s="175"/>
      <c r="K3" s="175"/>
      <c r="L3" s="175"/>
      <c r="M3" s="175"/>
      <c r="N3" s="175"/>
      <c r="O3" s="175"/>
      <c r="P3" s="175"/>
      <c r="Q3" s="147"/>
      <c r="R3" s="147"/>
      <c r="S3" s="147"/>
      <c r="T3" s="118" t="s">
        <v>88</v>
      </c>
      <c r="U3" s="121" t="str">
        <f>VLOOKUP(U2,'Zones climatiques'!B3:C99,2,FALSE)</f>
        <v>H1c</v>
      </c>
      <c r="V3" s="147"/>
      <c r="W3" s="147"/>
      <c r="X3" s="147"/>
      <c r="Y3" s="147"/>
      <c r="Z3" s="147"/>
      <c r="AA3" s="147"/>
      <c r="AB3" s="147"/>
      <c r="AC3" s="147"/>
      <c r="AD3" s="147"/>
    </row>
    <row r="4" spans="2:30" ht="15.5" x14ac:dyDescent="0.35">
      <c r="B4" s="176" t="s">
        <v>89</v>
      </c>
      <c r="C4" s="175"/>
      <c r="D4" s="175"/>
      <c r="E4" s="175"/>
      <c r="F4" s="175"/>
      <c r="G4" s="175"/>
      <c r="H4" s="175"/>
      <c r="I4" s="175"/>
      <c r="J4" s="175"/>
      <c r="K4" s="175"/>
      <c r="L4" s="175"/>
      <c r="M4" s="175"/>
      <c r="N4" s="175"/>
      <c r="O4" s="175"/>
      <c r="P4" s="175"/>
      <c r="Q4" s="147"/>
      <c r="R4" s="147"/>
      <c r="S4" s="147"/>
      <c r="T4" s="118" t="s">
        <v>90</v>
      </c>
      <c r="U4" s="329" t="s">
        <v>91</v>
      </c>
      <c r="V4" s="147"/>
      <c r="W4" s="147"/>
      <c r="X4" s="147"/>
      <c r="Y4" s="147"/>
      <c r="Z4" s="147"/>
      <c r="AA4" s="147"/>
      <c r="AB4" s="147"/>
      <c r="AC4" s="147"/>
      <c r="AD4" s="147"/>
    </row>
    <row r="5" spans="2:30" x14ac:dyDescent="0.35">
      <c r="B5" t="s">
        <v>92</v>
      </c>
      <c r="C5" s="175"/>
      <c r="D5" s="175"/>
      <c r="E5" s="175"/>
      <c r="F5" s="175"/>
      <c r="G5" s="175"/>
      <c r="H5" s="175"/>
      <c r="I5" s="175"/>
      <c r="J5" s="175"/>
      <c r="K5" s="175"/>
      <c r="L5" s="175"/>
      <c r="M5" s="175"/>
      <c r="N5" s="175"/>
      <c r="O5" s="175"/>
      <c r="P5" s="175"/>
      <c r="Q5" s="147"/>
      <c r="R5" s="147"/>
      <c r="S5" s="147"/>
      <c r="T5" s="147"/>
      <c r="U5" s="147"/>
      <c r="V5" s="147"/>
      <c r="W5" s="147"/>
      <c r="X5" s="147"/>
      <c r="Y5" s="147"/>
      <c r="Z5" s="147"/>
      <c r="AA5" s="147"/>
      <c r="AB5" s="147"/>
      <c r="AC5" s="147"/>
      <c r="AD5" s="147"/>
    </row>
    <row r="6" spans="2:30" ht="15.5" x14ac:dyDescent="0.35">
      <c r="B6" s="176"/>
      <c r="C6" s="175"/>
      <c r="D6" s="175"/>
      <c r="E6" s="175"/>
      <c r="F6" s="175"/>
      <c r="G6" s="175"/>
      <c r="H6" s="175"/>
      <c r="I6" s="175"/>
      <c r="J6" s="175"/>
      <c r="K6" s="175"/>
      <c r="L6" s="175"/>
      <c r="M6" s="175"/>
      <c r="N6" s="175"/>
      <c r="O6" s="175"/>
      <c r="P6" s="175"/>
      <c r="Q6" s="147"/>
      <c r="R6" s="147"/>
      <c r="S6" s="147"/>
      <c r="T6" s="147"/>
      <c r="U6" s="147"/>
      <c r="V6" s="147"/>
      <c r="W6" s="147"/>
      <c r="X6" s="147"/>
      <c r="Y6" s="147"/>
      <c r="Z6" s="147"/>
      <c r="AA6" s="147"/>
      <c r="AB6" s="147"/>
      <c r="AC6" s="147"/>
      <c r="AD6" s="147"/>
    </row>
    <row r="7" spans="2:30" ht="168" x14ac:dyDescent="0.35">
      <c r="B7" s="77" t="s">
        <v>93</v>
      </c>
      <c r="C7" s="77" t="s">
        <v>94</v>
      </c>
      <c r="D7" s="77" t="s">
        <v>95</v>
      </c>
      <c r="E7" s="77" t="s">
        <v>96</v>
      </c>
      <c r="F7" s="77" t="s">
        <v>97</v>
      </c>
      <c r="G7" s="77" t="s">
        <v>98</v>
      </c>
      <c r="H7" s="77" t="s">
        <v>99</v>
      </c>
      <c r="I7" s="77" t="s">
        <v>100</v>
      </c>
      <c r="J7" s="78" t="s">
        <v>101</v>
      </c>
      <c r="K7" s="297" t="s">
        <v>102</v>
      </c>
      <c r="L7" s="80" t="s">
        <v>103</v>
      </c>
      <c r="M7" s="80" t="s">
        <v>104</v>
      </c>
      <c r="N7" s="77" t="s">
        <v>105</v>
      </c>
      <c r="O7" s="77" t="s">
        <v>106</v>
      </c>
      <c r="P7" s="304" t="s">
        <v>107</v>
      </c>
      <c r="Q7" s="304" t="s">
        <v>108</v>
      </c>
      <c r="R7" s="77" t="s">
        <v>585</v>
      </c>
      <c r="S7" s="77" t="s">
        <v>584</v>
      </c>
      <c r="T7" s="147"/>
      <c r="U7" s="147"/>
      <c r="V7" s="147"/>
      <c r="W7" s="147"/>
      <c r="X7" s="147"/>
      <c r="Y7" s="147"/>
      <c r="Z7" s="147"/>
      <c r="AA7" s="147"/>
      <c r="AB7" s="147"/>
      <c r="AC7" s="147"/>
    </row>
    <row r="8" spans="2:30" ht="33.5" customHeight="1" x14ac:dyDescent="0.35">
      <c r="B8" s="81" t="s">
        <v>109</v>
      </c>
      <c r="C8" s="81" t="s">
        <v>110</v>
      </c>
      <c r="D8" s="81" t="s">
        <v>111</v>
      </c>
      <c r="E8" s="81" t="s">
        <v>112</v>
      </c>
      <c r="F8" s="86">
        <v>2012</v>
      </c>
      <c r="G8" s="81" t="s">
        <v>832</v>
      </c>
      <c r="H8" s="81"/>
      <c r="I8" s="81">
        <v>375</v>
      </c>
      <c r="J8" s="81">
        <v>55</v>
      </c>
      <c r="K8" s="81">
        <v>55</v>
      </c>
      <c r="L8" s="179">
        <v>50</v>
      </c>
      <c r="M8" s="82">
        <v>9</v>
      </c>
      <c r="N8" s="81"/>
      <c r="O8" s="668">
        <v>146.66666666666666</v>
      </c>
      <c r="P8" s="81"/>
      <c r="Q8" s="177"/>
      <c r="R8" s="82">
        <f>IF($U$4="&gt;1000","non concerné",IF(OR(G8="Serres",G8="Industrie",G8="Piscine, centre aquatique"),"non concerné",VLOOKUP(G8,'Données efficacité énergétique'!$A$5:$N$15,2,FALSE)*(VLOOKUP(G8,'Données efficacité énergétique'!$A$5:$N$15,HLOOKUP($U$3,'Données efficacité énergétique'!$C$2:$N$3,2,FALSE),FALSE)+VLOOKUP('2 Besoins'!G8,'Données efficacité énergétique'!$A$5:$N$15,HLOOKUP($U$4,'Données efficacité énergétique'!$C$2:$N$3,2,FALSE),FALSE))*I8/1000))</f>
        <v>40.5</v>
      </c>
      <c r="S8" s="665" t="str">
        <f>IF(G8="Logements",IF(M8&gt;(I8*'Données efficacité énergétique'!$P$5/1000),"Consommation ECS élevée",""),IF('2 Besoins'!G8="Hôtellerie, restauration",IF('2 Besoins'!M8&gt;'2 Besoins'!I8*'Données efficacité énergétique'!$P$7/1000,"Consommation ECS élevée",""),IF('2 Besoins'!G8="Santé",IF('2 Besoins'!M8&gt;'2 Besoins'!I8*'Données efficacité énergétique'!$P$10/1000,"Consommation ECS élevée",""),"")))</f>
        <v>Consommation ECS élevée</v>
      </c>
      <c r="T8" s="330" t="str">
        <f>IF(L8&gt;R8,"faible efficacité énergétique","")</f>
        <v>faible efficacité énergétique</v>
      </c>
      <c r="U8" s="147"/>
      <c r="V8" s="147"/>
      <c r="W8" s="147"/>
      <c r="X8" s="147"/>
      <c r="Y8" s="147"/>
      <c r="Z8" s="147"/>
      <c r="AA8" s="147"/>
      <c r="AB8" s="147"/>
      <c r="AC8" s="147"/>
    </row>
    <row r="9" spans="2:30" ht="24.5" customHeight="1" x14ac:dyDescent="0.35">
      <c r="B9" s="81" t="s">
        <v>113</v>
      </c>
      <c r="C9" s="81"/>
      <c r="D9" s="81"/>
      <c r="E9" s="81"/>
      <c r="F9" s="81"/>
      <c r="G9" s="81" t="s">
        <v>150</v>
      </c>
      <c r="H9" s="81"/>
      <c r="I9" s="81">
        <v>375</v>
      </c>
      <c r="J9" s="81">
        <v>55</v>
      </c>
      <c r="K9" s="81">
        <v>40</v>
      </c>
      <c r="L9" s="179">
        <v>30</v>
      </c>
      <c r="M9" s="82">
        <v>10</v>
      </c>
      <c r="N9" s="81"/>
      <c r="O9" s="668">
        <v>146.66666666666666</v>
      </c>
      <c r="P9" s="82"/>
      <c r="Q9" s="81"/>
      <c r="R9" s="82">
        <f>IF($U$4="&gt;1000","non concerné",IF(OR(G9="Serres",G9="Industrie",G9="Piscine, centre aquatique"),"non concerné",VLOOKUP(G9,'Données efficacité énergétique'!$A$5:$N$15,2,FALSE)*(VLOOKUP(G9,'Données efficacité énergétique'!$A$5:$N$15,HLOOKUP($U$3,'Données efficacité énergétique'!$C$2:$N$3,2,FALSE),FALSE)+VLOOKUP('2 Besoins'!G9,'Données efficacité énergétique'!$A$5:$N$15,HLOOKUP($U$4,'Données efficacité énergétique'!$C$2:$N$3,2,FALSE),FALSE))*I9/1000))</f>
        <v>41.250000000000007</v>
      </c>
      <c r="S9" s="665" t="str">
        <f>IF(G9="Logements",IF(M9&gt;(I9*'Données efficacité énergétique'!$P$5/1000),"Consommation ECS élevée",""),IF('2 Besoins'!G9="Hôtellerie, restauration",IF('2 Besoins'!M9&gt;'2 Besoins'!I9*'Données efficacité énergétique'!$P$7/1000,"Consommation ECS élevée",""),IF('2 Besoins'!G9="Santé",IF('2 Besoins'!M9&gt;'2 Besoins'!I9*'Données efficacité énergétique'!$P$10/1000,"Consommation ECS élevée",""),"")))</f>
        <v/>
      </c>
      <c r="T9" s="330" t="str">
        <f>IF(L9&gt;R9,"faible efficacité énergétique","")</f>
        <v/>
      </c>
      <c r="U9" s="147"/>
      <c r="V9" s="147"/>
      <c r="W9" s="147"/>
      <c r="X9" s="147"/>
      <c r="Y9" s="147"/>
      <c r="Z9" s="147"/>
      <c r="AA9" s="147"/>
      <c r="AB9" s="147"/>
      <c r="AC9" s="147"/>
    </row>
    <row r="10" spans="2:30" ht="54.65" customHeight="1" x14ac:dyDescent="0.35">
      <c r="B10" s="81" t="s">
        <v>114</v>
      </c>
      <c r="C10" s="81" t="s">
        <v>115</v>
      </c>
      <c r="D10" s="81" t="s">
        <v>116</v>
      </c>
      <c r="E10" s="81" t="s">
        <v>112</v>
      </c>
      <c r="F10" s="86">
        <v>2014</v>
      </c>
      <c r="G10" s="81" t="s">
        <v>155</v>
      </c>
      <c r="H10" s="82"/>
      <c r="I10" s="82">
        <v>375</v>
      </c>
      <c r="J10" s="81"/>
      <c r="K10" s="81"/>
      <c r="L10" s="179">
        <v>30</v>
      </c>
      <c r="M10" s="82">
        <v>10</v>
      </c>
      <c r="N10" s="81"/>
      <c r="O10" s="668">
        <f t="shared" ref="O10:O12" si="0">K10/I10</f>
        <v>0</v>
      </c>
      <c r="P10" s="81"/>
      <c r="Q10" s="81"/>
      <c r="R10" s="82">
        <f>IF($U$4="&gt;1000","non concerné",IF(OR(G10="Serres",G10="Industrie",G10="Piscine, centre aquatique"),"non concerné",VLOOKUP(G10,'Données efficacité énergétique'!$A$5:$N$15,2,FALSE)*(VLOOKUP(G10,'Données efficacité énergétique'!$A$5:$N$15,HLOOKUP($U$3,'Données efficacité énergétique'!$C$2:$N$3,2,FALSE),FALSE)+VLOOKUP('2 Besoins'!G10,'Données efficacité énergétique'!$A$5:$N$15,HLOOKUP($U$4,'Données efficacité énergétique'!$C$2:$N$3,2,FALSE),FALSE))*I10/1000))</f>
        <v>41.250000000000007</v>
      </c>
      <c r="S10" s="665" t="str">
        <f>IF(G10="Logements",IF(M10&gt;(I10*'Données efficacité énergétique'!$P$5/1000),"Consommation ECS élevée",""),IF('2 Besoins'!G10="Hôtellerie, restauration",IF('2 Besoins'!M10&gt;'2 Besoins'!I10*'Données efficacité énergétique'!$P$7/1000,"Consommation ECS élevée",""),IF('2 Besoins'!G10="Santé",IF('2 Besoins'!M10&gt;'2 Besoins'!I10*'Données efficacité énergétique'!$P$10/1000,"Consommation ECS élevée",""),"")))</f>
        <v/>
      </c>
      <c r="T10" s="330" t="str">
        <f>IF(L10&gt;R10,"faible efficacité énergétique","")</f>
        <v/>
      </c>
      <c r="U10" s="147"/>
      <c r="V10" s="147">
        <f>I8*'Données efficacité énergétique'!P5/1000</f>
        <v>8.625</v>
      </c>
      <c r="W10" s="147"/>
      <c r="X10" s="147"/>
      <c r="Y10" s="147"/>
      <c r="Z10" s="147"/>
      <c r="AA10" s="147"/>
      <c r="AB10" s="147"/>
      <c r="AC10" s="147"/>
    </row>
    <row r="11" spans="2:30" ht="24.75" customHeight="1" x14ac:dyDescent="0.35">
      <c r="B11" s="81"/>
      <c r="C11" s="81" t="s">
        <v>118</v>
      </c>
      <c r="D11" s="81" t="s">
        <v>119</v>
      </c>
      <c r="E11" s="81" t="s">
        <v>120</v>
      </c>
      <c r="F11" s="86">
        <v>2014</v>
      </c>
      <c r="G11" s="81"/>
      <c r="H11" s="81"/>
      <c r="I11" s="81"/>
      <c r="J11" s="81"/>
      <c r="K11" s="81"/>
      <c r="L11" s="179"/>
      <c r="M11" s="82"/>
      <c r="N11" s="81"/>
      <c r="O11" s="668" t="e">
        <f t="shared" si="0"/>
        <v>#DIV/0!</v>
      </c>
      <c r="P11" s="81"/>
      <c r="Q11" s="81"/>
      <c r="R11" s="82" t="e">
        <f>IF($U$4="&gt;1000","non concerné",IF(OR(G11="Serres",G11="Industrie",G11="Piscine, centre aquatique"),"non concerné",VLOOKUP(G11,'Données efficacité énergétique'!$A$5:$N$15,2,FALSE)*(VLOOKUP(G11,'Données efficacité énergétique'!$A$5:$N$15,HLOOKUP($U$3,'Données efficacité énergétique'!$C$2:$N$3,2,FALSE),FALSE)+VLOOKUP('2 Besoins'!G11,'Données efficacité énergétique'!$A$5:$N$15,HLOOKUP($U$4,'Données efficacité énergétique'!$C$2:$N$3,2,FALSE),FALSE))*I11/1000))</f>
        <v>#N/A</v>
      </c>
      <c r="S11" s="665" t="str">
        <f>IF(G11="Logements",IF(M11&gt;(I11*'Données efficacité énergétique'!$P$5/1000),"Consommation ECS élevée",""),IF('2 Besoins'!G11="Hôtellerie, restauration",IF('2 Besoins'!M11&gt;'2 Besoins'!I11*'Données efficacité énergétique'!$P$7/1000,"Consommation ECS élevée",""),IF('2 Besoins'!G11="Santé",IF('2 Besoins'!M11&gt;'2 Besoins'!I11*'Données efficacité énergétique'!$P$10/1000,"Consommation ECS élevée",""),"")))</f>
        <v/>
      </c>
      <c r="T11" s="330" t="e">
        <f>IF(L11&gt;R11,"faible efficacité énergétique","")</f>
        <v>#N/A</v>
      </c>
      <c r="U11" s="147"/>
      <c r="V11" s="147"/>
      <c r="W11" s="147"/>
      <c r="X11" s="147"/>
      <c r="Y11" s="147"/>
      <c r="Z11" s="147"/>
      <c r="AA11" s="147"/>
      <c r="AB11" s="147"/>
      <c r="AC11" s="147"/>
    </row>
    <row r="12" spans="2:30" ht="24.75" customHeight="1" x14ac:dyDescent="0.35">
      <c r="B12" s="81"/>
      <c r="C12" s="81"/>
      <c r="D12" s="81"/>
      <c r="E12" s="81"/>
      <c r="F12" s="86"/>
      <c r="G12" s="81"/>
      <c r="H12" s="81"/>
      <c r="I12" s="81"/>
      <c r="J12" s="81"/>
      <c r="K12" s="81"/>
      <c r="L12" s="179"/>
      <c r="M12" s="82"/>
      <c r="N12" s="81"/>
      <c r="O12" s="668" t="e">
        <f t="shared" si="0"/>
        <v>#DIV/0!</v>
      </c>
      <c r="P12" s="177"/>
      <c r="Q12" s="81"/>
      <c r="R12" s="82" t="e">
        <f>IF($U$4="&gt;1000","non concerné",IF(OR(G12="Serres",G12="Industrie",G12="Piscine, centre aquatique"),"non concerné",VLOOKUP(G12,'Données efficacité énergétique'!$A$5:$N$15,2,FALSE)*(VLOOKUP(G12,'Données efficacité énergétique'!$A$5:$N$15,HLOOKUP($U$3,'Données efficacité énergétique'!$C$2:$N$3,2,FALSE),FALSE)+VLOOKUP('2 Besoins'!G12,'Données efficacité énergétique'!$A$5:$N$15,HLOOKUP($U$4,'Données efficacité énergétique'!$C$2:$N$3,2,FALSE),FALSE))*I12/1000))</f>
        <v>#N/A</v>
      </c>
      <c r="S12" s="665" t="str">
        <f>IF(G12="Logements",IF(M12&gt;(I12*'Données efficacité énergétique'!$P$5/1000),"Consommation ECS élevée",""),IF('2 Besoins'!G12="Hôtellerie, restauration",IF('2 Besoins'!M12&gt;'2 Besoins'!I12*'Données efficacité énergétique'!$P$7/1000,"Consommation ECS élevée",""),IF('2 Besoins'!G12="Santé",IF('2 Besoins'!M12&gt;'2 Besoins'!I12*'Données efficacité énergétique'!$P$10/1000,"Consommation ECS élevée",""),"")))</f>
        <v/>
      </c>
      <c r="T12" s="330" t="e">
        <f>IF(L12&gt;R12,"faible efficacité énergétique","")</f>
        <v>#N/A</v>
      </c>
      <c r="U12" s="147"/>
      <c r="V12" s="147"/>
      <c r="W12" s="147"/>
      <c r="X12" s="147"/>
      <c r="Y12" s="147"/>
      <c r="Z12" s="147"/>
      <c r="AA12" s="147"/>
      <c r="AB12" s="147"/>
      <c r="AC12" s="147"/>
    </row>
    <row r="13" spans="2:30" x14ac:dyDescent="0.35">
      <c r="B13" s="77" t="s">
        <v>121</v>
      </c>
      <c r="C13" s="77"/>
      <c r="D13" s="77"/>
      <c r="E13" s="77"/>
      <c r="F13" s="77"/>
      <c r="G13" s="77"/>
      <c r="H13" s="77"/>
      <c r="I13" s="77"/>
      <c r="J13" s="78"/>
      <c r="K13" s="79"/>
      <c r="L13" s="180">
        <f>SUM(L8:L12)</f>
        <v>110</v>
      </c>
      <c r="M13" s="80"/>
      <c r="N13" s="77"/>
      <c r="O13" s="77"/>
      <c r="P13" s="303">
        <f>SUM(P8:P12)</f>
        <v>0</v>
      </c>
      <c r="Q13" s="303">
        <f>SUM(Q8:Q12)</f>
        <v>0</v>
      </c>
      <c r="R13" s="80"/>
      <c r="S13" s="77"/>
      <c r="T13" s="147"/>
      <c r="U13" s="147"/>
      <c r="V13" s="147"/>
      <c r="W13" s="147"/>
      <c r="X13" s="147"/>
      <c r="Y13" s="147"/>
      <c r="Z13" s="147"/>
      <c r="AA13" s="147"/>
      <c r="AB13" s="147"/>
      <c r="AC13" s="147"/>
    </row>
    <row r="14" spans="2:30" x14ac:dyDescent="0.35">
      <c r="B14" s="175"/>
      <c r="C14" s="175"/>
      <c r="D14" s="175"/>
      <c r="E14" s="175"/>
      <c r="F14" s="175"/>
      <c r="G14" s="175"/>
      <c r="H14" s="175"/>
      <c r="I14" s="175"/>
      <c r="J14" s="175"/>
      <c r="K14" s="175"/>
      <c r="L14" s="175"/>
      <c r="M14" s="175"/>
      <c r="N14" s="175"/>
      <c r="O14" s="175"/>
      <c r="P14" s="175"/>
      <c r="Q14" s="147"/>
      <c r="R14" s="147"/>
      <c r="S14" s="147"/>
      <c r="T14" s="147"/>
      <c r="U14" s="147"/>
      <c r="V14" s="147"/>
      <c r="W14" s="147"/>
      <c r="X14" s="147"/>
      <c r="Y14" s="147"/>
      <c r="Z14" s="147"/>
      <c r="AA14" s="147"/>
      <c r="AB14" s="147"/>
      <c r="AC14" s="147"/>
      <c r="AD14" s="147"/>
    </row>
    <row r="15" spans="2:30" ht="15.5" x14ac:dyDescent="0.35">
      <c r="B15" s="176" t="s">
        <v>122</v>
      </c>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row>
    <row r="16" spans="2:30" x14ac:dyDescent="0.35">
      <c r="B16" t="s">
        <v>123</v>
      </c>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row>
    <row r="17" spans="2:30" ht="15.5" x14ac:dyDescent="0.35">
      <c r="B17" s="176"/>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row>
    <row r="18" spans="2:30" ht="94.5" x14ac:dyDescent="0.35">
      <c r="B18" s="77" t="s">
        <v>124</v>
      </c>
      <c r="C18" s="77" t="s">
        <v>93</v>
      </c>
      <c r="D18" s="77" t="s">
        <v>94</v>
      </c>
      <c r="E18" s="77" t="s">
        <v>95</v>
      </c>
      <c r="F18" s="77" t="s">
        <v>96</v>
      </c>
      <c r="G18" s="77" t="s">
        <v>97</v>
      </c>
      <c r="H18" s="77" t="s">
        <v>98</v>
      </c>
      <c r="I18" s="77" t="s">
        <v>99</v>
      </c>
      <c r="J18" s="77" t="s">
        <v>100</v>
      </c>
      <c r="K18" s="78" t="s">
        <v>101</v>
      </c>
      <c r="L18" s="297" t="s">
        <v>102</v>
      </c>
      <c r="M18" s="80" t="s">
        <v>103</v>
      </c>
      <c r="N18" s="80" t="s">
        <v>104</v>
      </c>
      <c r="O18" s="77" t="s">
        <v>105</v>
      </c>
      <c r="P18" s="77" t="s">
        <v>125</v>
      </c>
      <c r="Q18" s="304" t="s">
        <v>107</v>
      </c>
      <c r="R18" s="304" t="s">
        <v>108</v>
      </c>
      <c r="S18" s="77" t="s">
        <v>585</v>
      </c>
      <c r="T18" s="77" t="s">
        <v>584</v>
      </c>
      <c r="U18" s="147"/>
      <c r="V18" s="147"/>
      <c r="W18" s="147"/>
      <c r="X18" s="147"/>
      <c r="Y18" s="147"/>
      <c r="Z18" s="147"/>
      <c r="AA18" s="147"/>
      <c r="AB18" s="147"/>
      <c r="AC18" s="147"/>
    </row>
    <row r="19" spans="2:30" x14ac:dyDescent="0.35">
      <c r="B19" s="177" t="s">
        <v>126</v>
      </c>
      <c r="C19" s="177" t="s">
        <v>109</v>
      </c>
      <c r="D19" s="177" t="s">
        <v>110</v>
      </c>
      <c r="E19" s="177" t="s">
        <v>111</v>
      </c>
      <c r="F19" s="177" t="s">
        <v>112</v>
      </c>
      <c r="G19" s="178">
        <v>2012</v>
      </c>
      <c r="H19" s="81" t="s">
        <v>832</v>
      </c>
      <c r="I19" s="177"/>
      <c r="J19" s="177">
        <v>375</v>
      </c>
      <c r="K19" s="177">
        <v>55</v>
      </c>
      <c r="L19" s="177">
        <v>55</v>
      </c>
      <c r="M19" s="179">
        <v>50</v>
      </c>
      <c r="N19" s="179">
        <v>5</v>
      </c>
      <c r="O19" s="177"/>
      <c r="P19" s="669">
        <f>L19/J19</f>
        <v>0.14666666666666667</v>
      </c>
      <c r="Q19" s="81"/>
      <c r="R19" s="81"/>
      <c r="S19" s="82">
        <f>IF($U$4="&gt;1000","non concerné",IF(OR(H19="Serres",H19="Industrie",H19="Piscine, centre aquatique"),"non concerné",VLOOKUP(H19,'Données efficacité énergétique'!$A$5:$N$15,2,FALSE)*(VLOOKUP(H19,'Données efficacité énergétique'!$A$5:$N$15,HLOOKUP($U$3,'Données efficacité énergétique'!$C$2:$N$3,2,FALSE),FALSE)+VLOOKUP('2 Besoins'!H19,'Données efficacité énergétique'!$A$5:$N$15,HLOOKUP($U$4,'Données efficacité énergétique'!$C$2:$N$3,2,FALSE),FALSE))*J19/1000))</f>
        <v>40.5</v>
      </c>
      <c r="T19" s="845" t="str">
        <f>IF(H19="Logements",IF(N19&gt;(J19*'Données efficacité énergétique'!$P$5/1000),"Consommation ECS élevée",""),IF('2 Besoins'!H19="Hôtellerie, restauration",IF('2 Besoins'!N19&gt;'2 Besoins'!J19*'Données efficacité énergétique'!$P$7/1000,"Consommation ECS élevée",""),IF('2 Besoins'!H19="Santé",IF('2 Besoins'!N19&gt;'2 Besoins'!J19*'Données efficacité énergétique'!$P$10/1000,"Consommation ECS élevée",""),"")))</f>
        <v/>
      </c>
      <c r="U19" s="330" t="str">
        <f t="shared" ref="U19:U26" si="1">IF(M19&gt;S19,"faible efficacité énergétique","")</f>
        <v>faible efficacité énergétique</v>
      </c>
      <c r="V19" s="147"/>
      <c r="W19" s="147"/>
      <c r="X19" s="147"/>
      <c r="Y19" s="147"/>
      <c r="Z19" s="147"/>
      <c r="AA19" s="147"/>
      <c r="AB19" s="147"/>
      <c r="AC19" s="147"/>
    </row>
    <row r="20" spans="2:30" ht="21" x14ac:dyDescent="0.35">
      <c r="B20" s="177" t="s">
        <v>126</v>
      </c>
      <c r="C20" s="177" t="s">
        <v>113</v>
      </c>
      <c r="D20" s="177"/>
      <c r="E20" s="177"/>
      <c r="F20" s="177"/>
      <c r="G20" s="177"/>
      <c r="H20" s="81" t="s">
        <v>150</v>
      </c>
      <c r="I20" s="177"/>
      <c r="J20" s="177">
        <v>375</v>
      </c>
      <c r="K20" s="177">
        <v>35</v>
      </c>
      <c r="L20" s="177">
        <v>35</v>
      </c>
      <c r="M20" s="179">
        <v>40</v>
      </c>
      <c r="N20" s="179">
        <v>25</v>
      </c>
      <c r="O20" s="177"/>
      <c r="P20" s="669">
        <f t="shared" ref="P20:P21" si="2">L20/J20</f>
        <v>9.3333333333333338E-2</v>
      </c>
      <c r="Q20" s="81"/>
      <c r="R20" s="81"/>
      <c r="S20" s="82">
        <f>IF($U$4="&gt;1000","non concerné",IF(OR(H20="Serres",H20="Industrie",H20="Piscine, centre aquatique"),"non concerné",VLOOKUP(H20,'Données efficacité énergétique'!$A$5:$N$15,2,FALSE)*(VLOOKUP(H20,'Données efficacité énergétique'!$A$5:$N$15,HLOOKUP($U$3,'Données efficacité énergétique'!$C$2:$N$3,2,FALSE),FALSE)+VLOOKUP('2 Besoins'!H20,'Données efficacité énergétique'!$A$5:$N$15,HLOOKUP($U$4,'Données efficacité énergétique'!$C$2:$N$3,2,FALSE),FALSE))*J20/1000))</f>
        <v>41.250000000000007</v>
      </c>
      <c r="T20" s="845" t="str">
        <f>IF(H20="Logements",IF(N20&gt;(J20*'Données efficacité énergétique'!$P$5/1000),"Consommation ECS élevée",""),IF('2 Besoins'!H20="Hôtellerie, restauration",IF('2 Besoins'!N20&gt;'2 Besoins'!J20*'Données efficacité énergétique'!$P$7/1000,"Consommation ECS élevée",""),IF('2 Besoins'!H20="Santé",IF('2 Besoins'!N20&gt;'2 Besoins'!J20*'Données efficacité énergétique'!$P$10/1000,"Consommation ECS élevée",""),"")))</f>
        <v>Consommation ECS élevée</v>
      </c>
      <c r="U20" s="330" t="str">
        <f t="shared" si="1"/>
        <v/>
      </c>
      <c r="V20" s="147"/>
      <c r="W20" s="147"/>
      <c r="X20" s="147"/>
      <c r="Y20" s="147"/>
      <c r="Z20" s="147"/>
      <c r="AA20" s="147"/>
      <c r="AB20" s="147"/>
      <c r="AC20" s="147"/>
    </row>
    <row r="21" spans="2:30" ht="31.5" x14ac:dyDescent="0.35">
      <c r="B21" s="180" t="s">
        <v>127</v>
      </c>
      <c r="C21" s="180"/>
      <c r="D21" s="180"/>
      <c r="E21" s="180"/>
      <c r="F21" s="180"/>
      <c r="G21" s="180"/>
      <c r="H21" s="180"/>
      <c r="I21" s="180">
        <f>SUM(I19:I20)</f>
        <v>0</v>
      </c>
      <c r="J21" s="180">
        <f>SUM(J19:J20)</f>
        <v>750</v>
      </c>
      <c r="K21" s="181">
        <f t="shared" ref="K21:N21" si="3">SUM(K19:K20)</f>
        <v>90</v>
      </c>
      <c r="L21" s="298">
        <f t="shared" si="3"/>
        <v>90</v>
      </c>
      <c r="M21" s="180">
        <f>SUM(M19:M20)</f>
        <v>90</v>
      </c>
      <c r="N21" s="180">
        <f t="shared" si="3"/>
        <v>30</v>
      </c>
      <c r="O21" s="180">
        <f>SUM(O19:O20)</f>
        <v>0</v>
      </c>
      <c r="P21" s="670">
        <f t="shared" si="2"/>
        <v>0.12</v>
      </c>
      <c r="Q21" s="303">
        <f>SUM(Q19:Q20)</f>
        <v>0</v>
      </c>
      <c r="R21" s="303">
        <f>SUM(R19:R20)</f>
        <v>0</v>
      </c>
      <c r="S21" s="180"/>
      <c r="T21" s="846"/>
      <c r="U21" s="330" t="str">
        <f t="shared" si="1"/>
        <v>faible efficacité énergétique</v>
      </c>
      <c r="V21" s="147"/>
      <c r="W21" s="147"/>
      <c r="X21" s="147"/>
      <c r="Y21" s="147"/>
      <c r="Z21" s="147"/>
      <c r="AA21" s="147"/>
      <c r="AB21" s="147"/>
      <c r="AC21" s="147"/>
    </row>
    <row r="22" spans="2:30" ht="20" x14ac:dyDescent="0.35">
      <c r="B22" s="177" t="s">
        <v>128</v>
      </c>
      <c r="C22" s="177" t="s">
        <v>114</v>
      </c>
      <c r="D22" s="177" t="s">
        <v>115</v>
      </c>
      <c r="E22" s="177" t="s">
        <v>116</v>
      </c>
      <c r="F22" s="177" t="s">
        <v>112</v>
      </c>
      <c r="G22" s="178">
        <v>2014</v>
      </c>
      <c r="H22" s="81" t="s">
        <v>832</v>
      </c>
      <c r="I22" s="179"/>
      <c r="J22" s="179">
        <v>375</v>
      </c>
      <c r="K22" s="177"/>
      <c r="L22" s="177"/>
      <c r="M22" s="179">
        <v>45</v>
      </c>
      <c r="N22" s="179"/>
      <c r="O22" s="177"/>
      <c r="P22" s="669">
        <f>L22/J22</f>
        <v>0</v>
      </c>
      <c r="Q22" s="81"/>
      <c r="R22" s="81"/>
      <c r="S22" s="82">
        <f>IF($U$4="&gt;1000","non concerné",IF(OR(H22="Serres",H22="Industrie",H22="Piscine, centre aquatique"),"non concerné",VLOOKUP(H22,'Données efficacité énergétique'!$A$5:$N$15,2,FALSE)*(VLOOKUP(H22,'Données efficacité énergétique'!$A$5:$N$15,HLOOKUP($U$3,'Données efficacité énergétique'!$C$2:$N$3,2,FALSE),FALSE)+VLOOKUP('2 Besoins'!H22,'Données efficacité énergétique'!$A$5:$N$15,HLOOKUP($U$4,'Données efficacité énergétique'!$C$2:$N$3,2,FALSE),FALSE))*J22/1000))</f>
        <v>40.5</v>
      </c>
      <c r="T22" s="845" t="str">
        <f>IF(H22="Logements",IF(N22&gt;(J22*'Données efficacité énergétique'!$P$5/1000),"Consommation ECS élevée",""),IF('2 Besoins'!H22="Hôtellerie, restauration",IF('2 Besoins'!N22&gt;'2 Besoins'!J22*'Données efficacité énergétique'!$P$7/1000,"Consommation ECS élevée",""),IF('2 Besoins'!H22="Santé",IF('2 Besoins'!N22&gt;'2 Besoins'!J22*'Données efficacité énergétique'!$P$10/1000,"Consommation ECS élevée",""),"")))</f>
        <v/>
      </c>
      <c r="U22" s="330" t="str">
        <f t="shared" si="1"/>
        <v>faible efficacité énergétique</v>
      </c>
      <c r="V22" s="147"/>
      <c r="W22" s="147"/>
      <c r="X22" s="147"/>
      <c r="Y22" s="147"/>
      <c r="Z22" s="147"/>
      <c r="AA22" s="147"/>
      <c r="AB22" s="147"/>
      <c r="AC22" s="147"/>
    </row>
    <row r="23" spans="2:30" ht="20" x14ac:dyDescent="0.35">
      <c r="B23" s="177" t="s">
        <v>129</v>
      </c>
      <c r="C23" s="177"/>
      <c r="D23" s="177" t="s">
        <v>118</v>
      </c>
      <c r="E23" s="177" t="s">
        <v>119</v>
      </c>
      <c r="F23" s="177" t="s">
        <v>120</v>
      </c>
      <c r="G23" s="178">
        <v>2014</v>
      </c>
      <c r="H23" s="81" t="s">
        <v>155</v>
      </c>
      <c r="I23" s="177"/>
      <c r="J23" s="177"/>
      <c r="K23" s="177"/>
      <c r="L23" s="177"/>
      <c r="M23" s="179"/>
      <c r="N23" s="179"/>
      <c r="O23" s="177"/>
      <c r="P23" s="669" t="e">
        <f t="shared" ref="P23:P24" si="4">L23/J23</f>
        <v>#DIV/0!</v>
      </c>
      <c r="Q23" s="81"/>
      <c r="R23" s="81"/>
      <c r="S23" s="82">
        <f>IF($U$4="&gt;1000","non concerné",IF(OR(H23="Serres",H23="Industrie",H23="Piscine, centre aquatique"),"non concerné",VLOOKUP(H23,'Données efficacité énergétique'!$A$5:$N$15,2,FALSE)*(VLOOKUP(H23,'Données efficacité énergétique'!$A$5:$N$15,HLOOKUP($U$3,'Données efficacité énergétique'!$C$2:$N$3,2,FALSE),FALSE)+VLOOKUP('2 Besoins'!H23,'Données efficacité énergétique'!$A$5:$N$15,HLOOKUP($U$4,'Données efficacité énergétique'!$C$2:$N$3,2,FALSE),FALSE))*J23/1000))</f>
        <v>0</v>
      </c>
      <c r="T23" s="845" t="str">
        <f>IF(H23="Logements",IF(N23&gt;(J23*'Données efficacité énergétique'!$P$5/1000),"Consommation ECS élevée",""),IF('2 Besoins'!H23="Hôtellerie, restauration",IF('2 Besoins'!N23&gt;'2 Besoins'!J23*'Données efficacité énergétique'!$P$7/1000,"Consommation ECS élevée",""),IF('2 Besoins'!H23="Santé",IF('2 Besoins'!N23&gt;'2 Besoins'!J23*'Données efficacité énergétique'!$P$10/1000,"Consommation ECS élevée",""),"")))</f>
        <v/>
      </c>
      <c r="U23" s="330" t="str">
        <f t="shared" si="1"/>
        <v/>
      </c>
      <c r="V23" s="147"/>
      <c r="W23" s="147"/>
      <c r="X23" s="147"/>
      <c r="Y23" s="147"/>
      <c r="Z23" s="147"/>
      <c r="AA23" s="147"/>
      <c r="AB23" s="147"/>
      <c r="AC23" s="147"/>
    </row>
    <row r="24" spans="2:30" ht="20" x14ac:dyDescent="0.35">
      <c r="B24" s="177" t="s">
        <v>130</v>
      </c>
      <c r="C24" s="177"/>
      <c r="D24" s="177"/>
      <c r="E24" s="177"/>
      <c r="F24" s="177"/>
      <c r="G24" s="177"/>
      <c r="H24" s="177"/>
      <c r="I24" s="177"/>
      <c r="J24" s="177"/>
      <c r="K24" s="177"/>
      <c r="L24" s="177"/>
      <c r="M24" s="179"/>
      <c r="N24" s="179"/>
      <c r="O24" s="177"/>
      <c r="P24" s="669" t="e">
        <f t="shared" si="4"/>
        <v>#DIV/0!</v>
      </c>
      <c r="Q24" s="81"/>
      <c r="R24" s="81"/>
      <c r="S24" s="82" t="e">
        <f>IF($U$4="&gt;1000","non concerné",IF(OR(H24="Serres",H24="Industrie",H24="Piscine, centre aquatique"),"non concerné",VLOOKUP(H24,'Données efficacité énergétique'!$A$5:$N$15,2,FALSE)*(VLOOKUP(H24,'Données efficacité énergétique'!$A$5:$N$15,HLOOKUP($U$3,'Données efficacité énergétique'!$C$2:$N$3,2,FALSE),FALSE)+VLOOKUP('2 Besoins'!H24,'Données efficacité énergétique'!$A$5:$N$15,HLOOKUP($U$4,'Données efficacité énergétique'!$C$2:$N$3,2,FALSE),FALSE))*J24/1000))</f>
        <v>#N/A</v>
      </c>
      <c r="T24" s="845" t="str">
        <f>IF(H24="Logements",IF(N24&gt;(J24*'Données efficacité énergétique'!$P$5/1000),"Consommation ECS élevée",""),IF('2 Besoins'!H24="Hôtellerie, restauration",IF('2 Besoins'!N24&gt;'2 Besoins'!J24*'Données efficacité énergétique'!$P$7/1000,"Consommation ECS élevée",""),IF('2 Besoins'!H24="Santé",IF('2 Besoins'!N24&gt;'2 Besoins'!J24*'Données efficacité énergétique'!$P$10/1000,"Consommation ECS élevée",""),"")))</f>
        <v/>
      </c>
      <c r="U24" s="330" t="e">
        <f t="shared" si="1"/>
        <v>#N/A</v>
      </c>
      <c r="V24" s="147"/>
      <c r="W24" s="147"/>
      <c r="X24" s="147"/>
      <c r="Y24" s="147"/>
      <c r="Z24" s="147"/>
      <c r="AA24" s="147"/>
      <c r="AB24" s="147"/>
      <c r="AC24" s="147"/>
    </row>
    <row r="25" spans="2:30" ht="21" x14ac:dyDescent="0.35">
      <c r="B25" s="180" t="s">
        <v>131</v>
      </c>
      <c r="C25" s="180"/>
      <c r="D25" s="180"/>
      <c r="E25" s="180"/>
      <c r="F25" s="180"/>
      <c r="G25" s="180"/>
      <c r="H25" s="180"/>
      <c r="I25" s="180">
        <f>SUM(I22:I24)</f>
        <v>0</v>
      </c>
      <c r="J25" s="180">
        <f t="shared" ref="J25:O25" si="5">SUM(J22:J24)</f>
        <v>375</v>
      </c>
      <c r="K25" s="181">
        <f t="shared" si="5"/>
        <v>0</v>
      </c>
      <c r="L25" s="298">
        <f t="shared" si="5"/>
        <v>0</v>
      </c>
      <c r="M25" s="180">
        <f t="shared" si="5"/>
        <v>45</v>
      </c>
      <c r="N25" s="180">
        <f t="shared" si="5"/>
        <v>0</v>
      </c>
      <c r="O25" s="180">
        <f t="shared" si="5"/>
        <v>0</v>
      </c>
      <c r="P25" s="667">
        <f>L25/J25</f>
        <v>0</v>
      </c>
      <c r="Q25" s="303">
        <f t="shared" ref="Q25:R25" si="6">SUM(Q22:Q24)</f>
        <v>0</v>
      </c>
      <c r="R25" s="303">
        <f t="shared" si="6"/>
        <v>0</v>
      </c>
      <c r="S25" s="303" t="e">
        <f>SUM(S22:S24)</f>
        <v>#N/A</v>
      </c>
      <c r="T25" s="846"/>
      <c r="U25" s="330" t="e">
        <f t="shared" si="1"/>
        <v>#N/A</v>
      </c>
      <c r="V25" s="147"/>
      <c r="W25" s="147"/>
      <c r="X25" s="147"/>
      <c r="Y25" s="147"/>
      <c r="Z25" s="147"/>
      <c r="AA25" s="147"/>
      <c r="AB25" s="147"/>
      <c r="AC25" s="147"/>
    </row>
    <row r="26" spans="2:30" x14ac:dyDescent="0.35">
      <c r="B26" s="180" t="s">
        <v>121</v>
      </c>
      <c r="C26" s="180"/>
      <c r="D26" s="180"/>
      <c r="E26" s="180"/>
      <c r="F26" s="180"/>
      <c r="G26" s="180"/>
      <c r="H26" s="180"/>
      <c r="I26" s="180">
        <f>I25+I21</f>
        <v>0</v>
      </c>
      <c r="J26" s="180">
        <f>J25+J21</f>
        <v>1125</v>
      </c>
      <c r="K26" s="181">
        <f>K25+K21</f>
        <v>90</v>
      </c>
      <c r="L26" s="298">
        <f>L25+L21</f>
        <v>90</v>
      </c>
      <c r="M26" s="180">
        <f>M25+M21</f>
        <v>135</v>
      </c>
      <c r="N26" s="180">
        <f t="shared" ref="N26:O26" si="7">N25+N21</f>
        <v>30</v>
      </c>
      <c r="O26" s="180">
        <f t="shared" si="7"/>
        <v>0</v>
      </c>
      <c r="P26" s="667">
        <f>L26/J26</f>
        <v>0.08</v>
      </c>
      <c r="Q26" s="303">
        <f>Q25+Q21</f>
        <v>0</v>
      </c>
      <c r="R26" s="303">
        <f>R25+R21</f>
        <v>0</v>
      </c>
      <c r="S26" s="303" t="e">
        <f>S21+S25</f>
        <v>#N/A</v>
      </c>
      <c r="T26" s="846"/>
      <c r="U26" s="330" t="e">
        <f t="shared" si="1"/>
        <v>#N/A</v>
      </c>
      <c r="V26" s="147"/>
      <c r="W26" s="147"/>
      <c r="X26" s="147"/>
      <c r="Y26" s="147"/>
      <c r="Z26" s="147"/>
      <c r="AA26" s="147"/>
      <c r="AB26" s="147"/>
      <c r="AC26" s="147"/>
    </row>
    <row r="27" spans="2:30" ht="15" thickBot="1" x14ac:dyDescent="0.4">
      <c r="B27" s="147"/>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row>
    <row r="28" spans="2:30" x14ac:dyDescent="0.35">
      <c r="B28" s="733" t="s">
        <v>571</v>
      </c>
      <c r="C28" s="734"/>
      <c r="D28" s="734"/>
      <c r="E28" s="734"/>
      <c r="F28" s="734"/>
      <c r="G28" s="734"/>
      <c r="H28" s="459"/>
      <c r="I28" s="147"/>
      <c r="J28" s="147"/>
      <c r="K28" s="147"/>
      <c r="L28" s="147"/>
      <c r="M28" s="147"/>
      <c r="N28" s="147"/>
      <c r="O28" s="147"/>
      <c r="P28" s="147"/>
      <c r="Q28" s="147"/>
      <c r="R28" s="147"/>
      <c r="S28" s="147"/>
      <c r="T28" s="147"/>
      <c r="U28" s="147"/>
      <c r="V28" s="147"/>
      <c r="W28" s="147"/>
      <c r="X28" s="147"/>
      <c r="Y28" s="147"/>
      <c r="Z28" s="147"/>
      <c r="AA28" s="147"/>
      <c r="AB28" s="147"/>
      <c r="AC28" s="147"/>
      <c r="AD28" s="147"/>
    </row>
    <row r="29" spans="2:30" ht="15" thickBot="1" x14ac:dyDescent="0.4">
      <c r="B29" s="731" t="s">
        <v>572</v>
      </c>
      <c r="C29" s="732"/>
      <c r="D29" s="732"/>
      <c r="E29" s="732"/>
      <c r="F29" s="732"/>
      <c r="G29" s="732"/>
      <c r="H29" s="460"/>
      <c r="I29" s="147"/>
      <c r="J29" s="147"/>
      <c r="K29" s="147"/>
      <c r="L29" s="147"/>
      <c r="M29" s="147"/>
      <c r="N29" s="147"/>
      <c r="O29" s="147"/>
      <c r="P29" s="147"/>
      <c r="Q29" s="147"/>
      <c r="R29" s="147"/>
      <c r="S29" s="147"/>
      <c r="T29" s="147"/>
      <c r="U29" s="147"/>
      <c r="V29" s="147"/>
      <c r="W29" s="147"/>
      <c r="X29" s="147"/>
      <c r="Y29" s="147"/>
      <c r="Z29" s="147"/>
      <c r="AA29" s="147"/>
      <c r="AB29" s="147"/>
      <c r="AC29" s="147"/>
      <c r="AD29" s="147"/>
    </row>
    <row r="30" spans="2:30" x14ac:dyDescent="0.35">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row>
    <row r="31" spans="2:30" ht="15.5" x14ac:dyDescent="0.35">
      <c r="B31" s="174" t="s">
        <v>132</v>
      </c>
      <c r="C31" s="175"/>
      <c r="D31" s="175"/>
      <c r="E31" s="175"/>
      <c r="F31" s="175"/>
      <c r="G31" s="175"/>
      <c r="H31" s="175"/>
      <c r="I31" s="175"/>
      <c r="J31" s="175"/>
      <c r="K31" s="175"/>
      <c r="L31" s="175"/>
      <c r="M31" s="175"/>
      <c r="N31" s="175"/>
      <c r="O31" s="175"/>
      <c r="P31" s="175"/>
      <c r="Q31" s="147"/>
      <c r="R31" s="458"/>
      <c r="S31" s="458"/>
      <c r="T31" s="458"/>
      <c r="U31" s="458"/>
      <c r="V31" s="458"/>
      <c r="W31" s="458"/>
      <c r="X31" s="458"/>
      <c r="Y31" s="458"/>
      <c r="Z31" s="458"/>
      <c r="AA31" s="147"/>
      <c r="AB31" s="147"/>
      <c r="AC31" s="147"/>
      <c r="AD31" s="147"/>
    </row>
    <row r="32" spans="2:30" ht="15.5" x14ac:dyDescent="0.35">
      <c r="B32" s="176" t="s">
        <v>133</v>
      </c>
      <c r="C32" s="175"/>
      <c r="D32" s="175"/>
      <c r="E32" s="175"/>
      <c r="F32" s="175"/>
      <c r="G32" s="175"/>
      <c r="H32" s="175"/>
      <c r="I32" s="175"/>
      <c r="J32" s="175"/>
      <c r="K32" s="175"/>
      <c r="L32" s="175"/>
      <c r="M32" s="175"/>
      <c r="N32" s="175"/>
      <c r="O32" s="175"/>
      <c r="P32" s="175"/>
      <c r="Q32" s="147"/>
      <c r="R32" s="458"/>
      <c r="S32" s="458"/>
      <c r="T32" s="458"/>
      <c r="U32" s="458"/>
      <c r="V32" s="458"/>
      <c r="W32" s="458"/>
      <c r="X32" s="458"/>
      <c r="Y32" s="458"/>
      <c r="Z32" s="458"/>
      <c r="AA32" s="147"/>
      <c r="AB32" s="147"/>
      <c r="AC32" s="147"/>
      <c r="AD32" s="147"/>
    </row>
    <row r="33" spans="2:30" ht="156" customHeight="1" x14ac:dyDescent="0.35">
      <c r="B33" s="77" t="s">
        <v>134</v>
      </c>
      <c r="C33" s="77" t="s">
        <v>98</v>
      </c>
      <c r="D33" s="77" t="s">
        <v>100</v>
      </c>
      <c r="E33" s="78" t="s">
        <v>101</v>
      </c>
      <c r="F33" s="297" t="s">
        <v>102</v>
      </c>
      <c r="G33" s="80" t="s">
        <v>103</v>
      </c>
      <c r="H33" s="80" t="s">
        <v>104</v>
      </c>
      <c r="I33" s="77" t="s">
        <v>106</v>
      </c>
      <c r="J33" s="304" t="s">
        <v>107</v>
      </c>
      <c r="K33" s="304" t="s">
        <v>108</v>
      </c>
      <c r="L33" s="77" t="s">
        <v>585</v>
      </c>
      <c r="M33" s="666" t="s">
        <v>833</v>
      </c>
      <c r="N33" s="77" t="s">
        <v>584</v>
      </c>
      <c r="O33" s="175"/>
      <c r="P33" s="147"/>
      <c r="Q33" s="147"/>
      <c r="R33" s="458"/>
      <c r="S33" s="458"/>
      <c r="T33" s="458"/>
      <c r="U33" s="458"/>
      <c r="V33" s="458"/>
      <c r="W33" s="458"/>
      <c r="X33" s="458"/>
      <c r="Y33" s="458"/>
      <c r="Z33" s="458"/>
      <c r="AA33" s="147"/>
      <c r="AB33" s="147"/>
      <c r="AC33" s="147"/>
    </row>
    <row r="34" spans="2:30" ht="28" customHeight="1" x14ac:dyDescent="0.35">
      <c r="B34" s="81"/>
      <c r="C34" s="81" t="s">
        <v>832</v>
      </c>
      <c r="D34" s="81">
        <v>375</v>
      </c>
      <c r="E34" s="81">
        <v>60</v>
      </c>
      <c r="F34" s="81">
        <v>40</v>
      </c>
      <c r="G34" s="82">
        <v>30</v>
      </c>
      <c r="H34" s="82">
        <v>10</v>
      </c>
      <c r="I34" s="81">
        <v>80</v>
      </c>
      <c r="J34" s="177"/>
      <c r="K34" s="81"/>
      <c r="L34" s="82">
        <f>IF($U$4="&gt;1000","non concerné",IF(OR(C34="Serres",C34="Industrie",C34="Piscine, centre aquatique"),"non concerné",VLOOKUP(C34,'Données efficacité énergétique'!$A$5:$N$15,2,FALSE)*(VLOOKUP(C34,'Données efficacité énergétique'!$A$5:$N$15,HLOOKUP($U$3,'Données efficacité énergétique'!$C$2:$N$3,2,FALSE),FALSE)+VLOOKUP(C34,'Données efficacité énergétique'!$A$5:$N$15,HLOOKUP($U$4,'Données efficacité énergétique'!$C$2:$N$3,2,FALSE),FALSE))*D34/1000))</f>
        <v>40.5</v>
      </c>
      <c r="M34" s="124">
        <f>IF(L34&lt;G34,L34+H34,F34)</f>
        <v>40</v>
      </c>
      <c r="N34" s="845" t="str">
        <f>IF(C34="Logements",IF(H34&gt;(D34*'Données efficacité énergétique'!$P$5/1000),"Consommation ECS élevée",""),IF(C34="Hôtellerie, restauration",IF('2 Besoins'!H34&gt;'2 Besoins'!D34*'Données efficacité énergétique'!$P$7/1000,"Consommation ECS élevée",""),IF(C34="Santé",IF('2 Besoins'!H34&gt;'2 Besoins'!D34*'Données efficacité énergétique'!$P$10/1000,"Consommation ECS élevée",""),"")))</f>
        <v>Consommation ECS élevée</v>
      </c>
      <c r="O34" s="330" t="str">
        <f>IF(G34&gt;L34,"faible efficacité énergétique","")</f>
        <v/>
      </c>
      <c r="P34" s="147"/>
      <c r="Q34" s="147"/>
      <c r="R34" s="458"/>
      <c r="S34" s="458"/>
      <c r="T34" s="458"/>
      <c r="U34" s="458"/>
      <c r="V34" s="458"/>
      <c r="W34" s="458"/>
      <c r="X34" s="458"/>
      <c r="Y34" s="458"/>
      <c r="Z34" s="458"/>
      <c r="AA34" s="147"/>
      <c r="AB34" s="147"/>
      <c r="AC34" s="147"/>
    </row>
    <row r="35" spans="2:30" ht="28" customHeight="1" x14ac:dyDescent="0.35">
      <c r="B35" s="81"/>
      <c r="C35" s="81" t="s">
        <v>136</v>
      </c>
      <c r="D35" s="81">
        <v>200</v>
      </c>
      <c r="E35" s="81">
        <v>100</v>
      </c>
      <c r="F35" s="81">
        <v>90</v>
      </c>
      <c r="G35" s="82">
        <v>85</v>
      </c>
      <c r="H35" s="82">
        <v>5</v>
      </c>
      <c r="I35" s="81">
        <v>450</v>
      </c>
      <c r="J35" s="177"/>
      <c r="K35" s="81"/>
      <c r="L35" s="82">
        <f>IF($U$4="&gt;1000","non concerné",IF(OR(C35="Serres",C35="Industrie",C35="Piscine, centre aquatique"),"non concerné",VLOOKUP(C35,'Données efficacité énergétique'!$A$5:$N$15,2,FALSE)*(VLOOKUP(C35,'Données efficacité énergétique'!$A$5:$N$15,HLOOKUP($U$3,'Données efficacité énergétique'!$C$2:$N$3,2,FALSE),FALSE)+VLOOKUP(C35,'Données efficacité énergétique'!$A$5:$N$15,HLOOKUP($U$4,'Données efficacité énergétique'!$C$2:$N$3,2,FALSE),FALSE))*D35/1000))</f>
        <v>22.000000000000004</v>
      </c>
      <c r="M35" s="124">
        <f>IF(L35&lt;G35,L35+H35,F35)</f>
        <v>27.000000000000004</v>
      </c>
      <c r="N35" s="845" t="str">
        <f>IF(C35="Logements",IF(H35&gt;(D35*'Données efficacité énergétique'!$P$5/1000),"Consommation ECS élevée",""),IF(C35="Hôtellerie, restauration",IF('2 Besoins'!H35&gt;'2 Besoins'!D35*'Données efficacité énergétique'!$P$7/1000,"Consommation ECS élevée",""),IF(C35="Santé",IF('2 Besoins'!H35&gt;'2 Besoins'!D35*'Données efficacité énergétique'!$P$10/1000,"Consommation ECS élevée",""),"")))</f>
        <v/>
      </c>
      <c r="O35" s="330" t="str">
        <f>IF(G35&gt;L35,"faible efficacité énergétique","")</f>
        <v>faible efficacité énergétique</v>
      </c>
      <c r="P35" s="147"/>
      <c r="Q35" s="147"/>
      <c r="R35" s="147"/>
      <c r="S35" s="147"/>
      <c r="T35" s="147"/>
      <c r="U35" s="147"/>
      <c r="V35" s="147"/>
      <c r="W35" s="147"/>
      <c r="X35" s="147"/>
      <c r="Y35" s="147"/>
      <c r="Z35" s="147"/>
      <c r="AA35" s="147"/>
      <c r="AB35" s="147"/>
      <c r="AC35" s="147"/>
    </row>
    <row r="36" spans="2:30" ht="15" customHeight="1" x14ac:dyDescent="0.35">
      <c r="B36" s="83" t="s">
        <v>121</v>
      </c>
      <c r="C36" s="83"/>
      <c r="D36" s="77"/>
      <c r="E36" s="84"/>
      <c r="F36" s="85"/>
      <c r="G36" s="80"/>
      <c r="H36" s="80"/>
      <c r="I36" s="77"/>
      <c r="J36" s="303">
        <f>SUM(J34:J35)</f>
        <v>0</v>
      </c>
      <c r="K36" s="303">
        <f>SUM(K34:K35)</f>
        <v>0</v>
      </c>
      <c r="L36" s="303"/>
      <c r="M36" s="303">
        <f>SUM(M34:M35)</f>
        <v>67</v>
      </c>
      <c r="N36" s="303"/>
      <c r="O36" s="175"/>
      <c r="P36" s="147"/>
      <c r="Q36" s="147"/>
      <c r="R36" s="147"/>
      <c r="S36" s="147"/>
      <c r="T36" s="147"/>
      <c r="U36" s="147"/>
      <c r="V36" s="147"/>
      <c r="W36" s="147"/>
      <c r="X36" s="147"/>
      <c r="Y36" s="147"/>
      <c r="Z36" s="147"/>
      <c r="AA36" s="147"/>
      <c r="AB36" s="147"/>
      <c r="AC36" s="147"/>
    </row>
    <row r="37" spans="2:30" x14ac:dyDescent="0.35">
      <c r="B37" s="147"/>
      <c r="D37" s="147"/>
      <c r="E37" s="147"/>
      <c r="F37" s="147"/>
      <c r="G37" s="147"/>
      <c r="H37" s="147"/>
      <c r="I37" s="147"/>
      <c r="J37" s="147"/>
      <c r="K37" s="147"/>
      <c r="L37" s="147"/>
      <c r="M37" s="147"/>
      <c r="N37" s="330" t="str">
        <f>IFERROR(IF(H37/F37&gt;0.3,"Vigilance ECS ","")&amp; IF(F37&gt;M37,"faible efficacité énergétique",""), IF(F37&gt;M37,"faible efficacité énergétique",""))</f>
        <v/>
      </c>
      <c r="O37" s="147"/>
      <c r="P37" s="147"/>
      <c r="Q37" s="147"/>
      <c r="R37" s="147"/>
      <c r="S37" s="147"/>
      <c r="T37" s="147"/>
      <c r="U37" s="147"/>
      <c r="V37" s="147"/>
      <c r="W37" s="147"/>
      <c r="X37" s="147"/>
      <c r="Y37" s="147"/>
      <c r="Z37" s="147"/>
      <c r="AA37" s="147"/>
      <c r="AB37" s="147"/>
      <c r="AC37" s="147"/>
      <c r="AD37" s="147"/>
    </row>
    <row r="38" spans="2:30" x14ac:dyDescent="0.35">
      <c r="B38" s="147"/>
      <c r="C38" s="147"/>
      <c r="D38" s="147"/>
      <c r="E38" s="147"/>
      <c r="F38" s="147"/>
      <c r="G38" s="147"/>
      <c r="H38" s="147"/>
      <c r="I38" s="147"/>
      <c r="J38" s="147"/>
      <c r="K38" s="147"/>
      <c r="L38" s="147"/>
      <c r="M38" s="147"/>
      <c r="N38" s="330"/>
      <c r="O38" s="147"/>
      <c r="P38" s="147"/>
      <c r="Q38" s="147"/>
      <c r="R38" s="147"/>
      <c r="S38" s="147"/>
      <c r="T38" s="147"/>
      <c r="U38" s="147"/>
      <c r="V38" s="147"/>
      <c r="W38" s="147"/>
      <c r="X38" s="147"/>
      <c r="Y38" s="147"/>
      <c r="Z38" s="147"/>
      <c r="AA38" s="147"/>
      <c r="AB38" s="147"/>
      <c r="AC38" s="147"/>
      <c r="AD38" s="147"/>
    </row>
    <row r="39" spans="2:30" x14ac:dyDescent="0.35">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row>
    <row r="40" spans="2:30" x14ac:dyDescent="0.35">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row>
    <row r="41" spans="2:30" x14ac:dyDescent="0.35">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row>
    <row r="42" spans="2:30" x14ac:dyDescent="0.35">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row>
    <row r="43" spans="2:30" x14ac:dyDescent="0.35">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row>
    <row r="44" spans="2:30" x14ac:dyDescent="0.35">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row>
    <row r="45" spans="2:30" x14ac:dyDescent="0.35">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row>
    <row r="46" spans="2:30" x14ac:dyDescent="0.35">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row>
    <row r="47" spans="2:30" x14ac:dyDescent="0.35">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row>
    <row r="48" spans="2:30" x14ac:dyDescent="0.35">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row>
    <row r="49" spans="2:30" x14ac:dyDescent="0.35">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row>
    <row r="50" spans="2:30" x14ac:dyDescent="0.35">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row>
    <row r="51" spans="2:30" x14ac:dyDescent="0.35">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row>
    <row r="52" spans="2:30" x14ac:dyDescent="0.35">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row>
    <row r="53" spans="2:30" x14ac:dyDescent="0.35">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row>
    <row r="54" spans="2:30" x14ac:dyDescent="0.35">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row>
    <row r="55" spans="2:30" x14ac:dyDescent="0.35">
      <c r="B55" s="147"/>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row>
    <row r="56" spans="2:30" x14ac:dyDescent="0.35">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row>
    <row r="57" spans="2:30" x14ac:dyDescent="0.35">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row>
    <row r="58" spans="2:30" x14ac:dyDescent="0.35">
      <c r="B58" s="147"/>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row>
    <row r="59" spans="2:30" x14ac:dyDescent="0.35">
      <c r="B59" s="147"/>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row>
    <row r="60" spans="2:30" x14ac:dyDescent="0.35">
      <c r="B60" s="147"/>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row>
    <row r="61" spans="2:30" x14ac:dyDescent="0.35">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row>
    <row r="62" spans="2:30" x14ac:dyDescent="0.35">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row>
    <row r="63" spans="2:30" x14ac:dyDescent="0.35">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row>
    <row r="64" spans="2:30" x14ac:dyDescent="0.35">
      <c r="B64" s="147"/>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row>
    <row r="65" spans="2:30" x14ac:dyDescent="0.35">
      <c r="B65" s="147"/>
      <c r="C65" s="147"/>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row>
    <row r="66" spans="2:30" x14ac:dyDescent="0.35">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row>
    <row r="67" spans="2:30" x14ac:dyDescent="0.35">
      <c r="B67" s="14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row>
    <row r="68" spans="2:30" x14ac:dyDescent="0.35">
      <c r="B68" s="147"/>
      <c r="C68" s="147"/>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row>
    <row r="69" spans="2:30" x14ac:dyDescent="0.35">
      <c r="B69" s="147"/>
      <c r="C69" s="147"/>
      <c r="D69" s="147"/>
      <c r="E69" s="147"/>
      <c r="F69" s="147"/>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row>
    <row r="70" spans="2:30" x14ac:dyDescent="0.35">
      <c r="B70" s="147"/>
      <c r="C70" s="147"/>
      <c r="D70" s="147"/>
      <c r="E70" s="147"/>
      <c r="F70" s="147"/>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row>
    <row r="71" spans="2:30" x14ac:dyDescent="0.35">
      <c r="B71" s="147"/>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row>
    <row r="72" spans="2:30" x14ac:dyDescent="0.35">
      <c r="B72" s="147"/>
      <c r="C72" s="147"/>
      <c r="D72" s="147"/>
      <c r="E72" s="147"/>
      <c r="F72" s="147"/>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row>
    <row r="73" spans="2:30" x14ac:dyDescent="0.35">
      <c r="B73" s="147"/>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row>
    <row r="74" spans="2:30" x14ac:dyDescent="0.35">
      <c r="B74" s="147"/>
      <c r="C74" s="147"/>
      <c r="D74" s="147"/>
      <c r="E74" s="147"/>
      <c r="F74" s="147"/>
      <c r="G74" s="147"/>
      <c r="H74" s="147"/>
      <c r="I74" s="147"/>
      <c r="J74" s="147"/>
      <c r="K74" s="147"/>
      <c r="L74" s="147"/>
      <c r="M74" s="147"/>
      <c r="N74" s="147"/>
      <c r="O74" s="147"/>
      <c r="P74" s="147"/>
      <c r="Q74" s="147"/>
      <c r="R74" s="147"/>
      <c r="S74" s="147"/>
      <c r="T74" s="147"/>
      <c r="U74" s="147"/>
      <c r="V74" s="147"/>
      <c r="W74" s="147"/>
      <c r="X74" s="147"/>
      <c r="Y74" s="147"/>
      <c r="Z74" s="147"/>
      <c r="AA74" s="147"/>
      <c r="AB74" s="147"/>
      <c r="AC74" s="147"/>
      <c r="AD74" s="147"/>
    </row>
    <row r="75" spans="2:30" x14ac:dyDescent="0.35">
      <c r="B75" s="147"/>
      <c r="C75" s="147"/>
      <c r="D75" s="147"/>
      <c r="E75" s="147"/>
      <c r="F75" s="147"/>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row>
    <row r="76" spans="2:30" x14ac:dyDescent="0.35">
      <c r="B76" s="147"/>
      <c r="C76" s="147"/>
      <c r="D76" s="147"/>
      <c r="E76" s="147"/>
      <c r="F76" s="147"/>
      <c r="G76" s="147"/>
      <c r="H76" s="147"/>
      <c r="I76" s="147"/>
      <c r="J76" s="147"/>
      <c r="K76" s="147"/>
      <c r="L76" s="147"/>
      <c r="M76" s="147"/>
      <c r="N76" s="147"/>
      <c r="O76" s="147"/>
      <c r="P76" s="147"/>
      <c r="Q76" s="147"/>
      <c r="R76" s="147"/>
      <c r="S76" s="147"/>
      <c r="T76" s="147"/>
      <c r="U76" s="147"/>
      <c r="V76" s="147"/>
      <c r="W76" s="147"/>
      <c r="X76" s="147"/>
      <c r="Y76" s="147"/>
      <c r="Z76" s="147"/>
      <c r="AA76" s="147"/>
      <c r="AB76" s="147"/>
      <c r="AC76" s="147"/>
      <c r="AD76" s="147"/>
    </row>
    <row r="77" spans="2:30" x14ac:dyDescent="0.35">
      <c r="B77" s="147"/>
      <c r="C77" s="147"/>
      <c r="D77" s="147"/>
      <c r="E77" s="147"/>
      <c r="F77" s="147"/>
      <c r="G77" s="147"/>
      <c r="H77" s="147"/>
      <c r="I77" s="147"/>
      <c r="J77" s="147"/>
      <c r="K77" s="147"/>
      <c r="L77" s="147"/>
      <c r="M77" s="147"/>
      <c r="N77" s="147"/>
      <c r="O77" s="147"/>
      <c r="P77" s="147"/>
      <c r="Q77" s="147"/>
      <c r="R77" s="147"/>
      <c r="S77" s="147"/>
      <c r="T77" s="147"/>
      <c r="U77" s="147"/>
      <c r="V77" s="147"/>
      <c r="W77" s="147"/>
      <c r="X77" s="147"/>
      <c r="Y77" s="147"/>
      <c r="Z77" s="147"/>
      <c r="AA77" s="147"/>
      <c r="AB77" s="147"/>
      <c r="AC77" s="147"/>
      <c r="AD77" s="147"/>
    </row>
    <row r="78" spans="2:30" x14ac:dyDescent="0.35">
      <c r="B78" s="147"/>
      <c r="C78" s="147"/>
      <c r="D78" s="147"/>
      <c r="E78" s="147"/>
      <c r="F78" s="147"/>
      <c r="G78" s="147"/>
      <c r="H78" s="147"/>
      <c r="I78" s="147"/>
      <c r="J78" s="147"/>
      <c r="K78" s="147"/>
      <c r="L78" s="147"/>
      <c r="M78" s="147"/>
      <c r="N78" s="147"/>
      <c r="O78" s="147"/>
      <c r="P78" s="147"/>
      <c r="Q78" s="147"/>
      <c r="R78" s="147"/>
      <c r="S78" s="147"/>
      <c r="T78" s="147"/>
      <c r="U78" s="147"/>
      <c r="V78" s="147"/>
      <c r="W78" s="147"/>
      <c r="X78" s="147"/>
      <c r="Y78" s="147"/>
      <c r="Z78" s="147"/>
      <c r="AA78" s="147"/>
      <c r="AB78" s="147"/>
      <c r="AC78" s="147"/>
      <c r="AD78" s="147"/>
    </row>
    <row r="79" spans="2:30" x14ac:dyDescent="0.35">
      <c r="B79" s="147"/>
      <c r="C79" s="147"/>
      <c r="D79" s="147"/>
      <c r="E79" s="147"/>
      <c r="F79" s="147"/>
      <c r="G79" s="147"/>
      <c r="H79" s="147"/>
      <c r="I79" s="147"/>
      <c r="J79" s="147"/>
      <c r="K79" s="147"/>
      <c r="L79" s="147"/>
      <c r="M79" s="147"/>
      <c r="N79" s="147"/>
      <c r="O79" s="147"/>
      <c r="P79" s="147"/>
      <c r="Q79" s="147"/>
      <c r="R79" s="147"/>
      <c r="S79" s="147"/>
      <c r="T79" s="147"/>
      <c r="U79" s="147"/>
      <c r="V79" s="147"/>
      <c r="W79" s="147"/>
      <c r="X79" s="147"/>
      <c r="Y79" s="147"/>
      <c r="Z79" s="147"/>
      <c r="AA79" s="147"/>
      <c r="AB79" s="147"/>
      <c r="AC79" s="147"/>
      <c r="AD79" s="147"/>
    </row>
    <row r="80" spans="2:30" x14ac:dyDescent="0.35">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row>
    <row r="81" spans="2:30" x14ac:dyDescent="0.35">
      <c r="B81" s="147"/>
      <c r="C81" s="147"/>
      <c r="D81" s="147"/>
      <c r="E81" s="147"/>
      <c r="F81" s="147"/>
      <c r="G81" s="147"/>
      <c r="H81" s="147"/>
      <c r="I81" s="147"/>
      <c r="J81" s="147"/>
      <c r="K81" s="147"/>
      <c r="L81" s="147"/>
      <c r="M81" s="147"/>
      <c r="N81" s="147"/>
      <c r="O81" s="147"/>
      <c r="P81" s="147"/>
      <c r="Q81" s="147"/>
      <c r="R81" s="147"/>
      <c r="S81" s="147"/>
      <c r="T81" s="147"/>
      <c r="U81" s="147"/>
      <c r="V81" s="147"/>
      <c r="W81" s="147"/>
      <c r="X81" s="147"/>
      <c r="Y81" s="147"/>
      <c r="Z81" s="147"/>
      <c r="AA81" s="147"/>
      <c r="AB81" s="147"/>
      <c r="AC81" s="147"/>
      <c r="AD81" s="147"/>
    </row>
    <row r="82" spans="2:30" x14ac:dyDescent="0.35">
      <c r="B82" s="147"/>
      <c r="C82" s="147"/>
      <c r="D82" s="147"/>
      <c r="E82" s="147"/>
      <c r="F82" s="147"/>
      <c r="G82" s="147"/>
      <c r="H82" s="147"/>
      <c r="I82" s="147"/>
      <c r="J82" s="147"/>
      <c r="K82" s="147"/>
      <c r="L82" s="147"/>
      <c r="M82" s="147"/>
      <c r="N82" s="147"/>
      <c r="O82" s="147"/>
      <c r="P82" s="147"/>
      <c r="Q82" s="147"/>
      <c r="R82" s="147"/>
      <c r="S82" s="147"/>
      <c r="T82" s="147"/>
      <c r="U82" s="147"/>
      <c r="V82" s="147"/>
      <c r="W82" s="147"/>
      <c r="X82" s="147"/>
      <c r="Y82" s="147"/>
      <c r="Z82" s="147"/>
      <c r="AA82" s="147"/>
      <c r="AB82" s="147"/>
      <c r="AC82" s="147"/>
      <c r="AD82" s="147"/>
    </row>
    <row r="83" spans="2:30" x14ac:dyDescent="0.35">
      <c r="B83" s="147"/>
      <c r="C83" s="147"/>
      <c r="D83" s="147"/>
      <c r="E83" s="147"/>
      <c r="F83" s="147"/>
      <c r="G83" s="147"/>
      <c r="H83" s="147"/>
      <c r="I83" s="147"/>
      <c r="J83" s="147"/>
      <c r="K83" s="147"/>
      <c r="L83" s="147"/>
      <c r="M83" s="147"/>
      <c r="N83" s="147"/>
      <c r="O83" s="147"/>
      <c r="P83" s="147"/>
      <c r="Q83" s="147"/>
      <c r="R83" s="147"/>
      <c r="S83" s="147"/>
      <c r="T83" s="147"/>
      <c r="U83" s="147"/>
      <c r="V83" s="147"/>
      <c r="W83" s="147"/>
      <c r="X83" s="147"/>
      <c r="Y83" s="147"/>
      <c r="Z83" s="147"/>
      <c r="AA83" s="147"/>
      <c r="AB83" s="147"/>
      <c r="AC83" s="147"/>
      <c r="AD83" s="147"/>
    </row>
    <row r="84" spans="2:30" x14ac:dyDescent="0.35">
      <c r="B84" s="147"/>
      <c r="C84" s="147"/>
      <c r="D84" s="147"/>
      <c r="E84" s="147"/>
      <c r="F84" s="147"/>
      <c r="G84" s="147"/>
      <c r="H84" s="147"/>
      <c r="I84" s="147"/>
      <c r="J84" s="147"/>
      <c r="K84" s="147"/>
      <c r="L84" s="147"/>
      <c r="M84" s="147"/>
      <c r="N84" s="147"/>
      <c r="O84" s="147"/>
      <c r="P84" s="147"/>
      <c r="Q84" s="147"/>
      <c r="R84" s="147"/>
      <c r="S84" s="147"/>
      <c r="T84" s="147"/>
      <c r="U84" s="147"/>
      <c r="V84" s="147"/>
      <c r="W84" s="147"/>
      <c r="X84" s="147"/>
      <c r="Y84" s="147"/>
      <c r="Z84" s="147"/>
      <c r="AA84" s="147"/>
      <c r="AB84" s="147"/>
      <c r="AC84" s="147"/>
      <c r="AD84" s="147"/>
    </row>
    <row r="85" spans="2:30" x14ac:dyDescent="0.35">
      <c r="B85" s="147"/>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row>
    <row r="86" spans="2:30" x14ac:dyDescent="0.35">
      <c r="B86" s="147"/>
      <c r="C86" s="147"/>
      <c r="D86" s="147"/>
      <c r="E86" s="147"/>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row>
    <row r="87" spans="2:30" x14ac:dyDescent="0.35">
      <c r="B87" s="147"/>
      <c r="C87" s="147"/>
      <c r="D87" s="147"/>
      <c r="E87" s="147"/>
      <c r="F87" s="147"/>
      <c r="G87" s="147"/>
      <c r="H87" s="147"/>
      <c r="I87" s="147"/>
      <c r="J87" s="147"/>
      <c r="K87" s="147"/>
      <c r="L87" s="147"/>
      <c r="M87" s="147"/>
      <c r="N87" s="147"/>
      <c r="O87" s="147"/>
      <c r="P87" s="147"/>
      <c r="Q87" s="147"/>
      <c r="R87" s="147"/>
      <c r="S87" s="147"/>
      <c r="T87" s="147"/>
      <c r="U87" s="147"/>
      <c r="V87" s="147"/>
      <c r="W87" s="147"/>
      <c r="X87" s="147"/>
      <c r="Y87" s="147"/>
      <c r="Z87" s="147"/>
      <c r="AA87" s="147"/>
      <c r="AB87" s="147"/>
      <c r="AC87" s="147"/>
      <c r="AD87" s="147"/>
    </row>
    <row r="88" spans="2:30" x14ac:dyDescent="0.35">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row>
    <row r="89" spans="2:30" x14ac:dyDescent="0.35">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row>
    <row r="90" spans="2:30" x14ac:dyDescent="0.35">
      <c r="B90" s="147"/>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row>
    <row r="91" spans="2:30" x14ac:dyDescent="0.35">
      <c r="B91" s="147"/>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row>
    <row r="92" spans="2:30" x14ac:dyDescent="0.35">
      <c r="B92" s="147"/>
      <c r="C92" s="147"/>
      <c r="D92" s="147"/>
      <c r="E92" s="147"/>
      <c r="F92" s="147"/>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row>
    <row r="93" spans="2:30" x14ac:dyDescent="0.35">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row>
    <row r="94" spans="2:30" x14ac:dyDescent="0.35">
      <c r="B94" s="147"/>
      <c r="C94" s="147"/>
      <c r="D94" s="147"/>
      <c r="E94" s="147"/>
      <c r="F94" s="147"/>
      <c r="G94" s="147"/>
      <c r="H94" s="147"/>
      <c r="I94" s="147"/>
      <c r="J94" s="147"/>
      <c r="K94" s="147"/>
      <c r="L94" s="147"/>
      <c r="M94" s="147"/>
      <c r="N94" s="147"/>
      <c r="O94" s="147"/>
      <c r="P94" s="147"/>
      <c r="Q94" s="147"/>
      <c r="R94" s="147"/>
      <c r="S94" s="147"/>
      <c r="T94" s="147"/>
      <c r="U94" s="147"/>
      <c r="V94" s="147"/>
      <c r="W94" s="147"/>
      <c r="X94" s="147"/>
      <c r="Y94" s="147"/>
      <c r="Z94" s="147"/>
      <c r="AA94" s="147"/>
      <c r="AB94" s="147"/>
      <c r="AC94" s="147"/>
      <c r="AD94" s="147"/>
    </row>
    <row r="95" spans="2:30" x14ac:dyDescent="0.35">
      <c r="B95" s="147"/>
      <c r="C95" s="147"/>
      <c r="D95" s="147"/>
      <c r="E95" s="147"/>
      <c r="F95" s="147"/>
      <c r="G95" s="147"/>
      <c r="H95" s="147"/>
      <c r="I95" s="147"/>
      <c r="J95" s="147"/>
      <c r="K95" s="147"/>
      <c r="L95" s="147"/>
      <c r="M95" s="147"/>
      <c r="N95" s="147"/>
      <c r="O95" s="147"/>
      <c r="P95" s="147"/>
      <c r="Q95" s="147"/>
      <c r="R95" s="147"/>
      <c r="S95" s="147"/>
      <c r="T95" s="147"/>
      <c r="U95" s="147"/>
      <c r="V95" s="147"/>
      <c r="W95" s="147"/>
      <c r="X95" s="147"/>
      <c r="Y95" s="147"/>
      <c r="Z95" s="147"/>
      <c r="AA95" s="147"/>
      <c r="AB95" s="147"/>
      <c r="AC95" s="147"/>
      <c r="AD95" s="147"/>
    </row>
    <row r="96" spans="2:30" x14ac:dyDescent="0.35">
      <c r="B96" s="147"/>
      <c r="C96" s="147"/>
      <c r="D96" s="147"/>
      <c r="E96" s="147"/>
      <c r="F96" s="147"/>
      <c r="G96" s="147"/>
      <c r="H96" s="147"/>
      <c r="I96" s="147"/>
      <c r="J96" s="147"/>
      <c r="K96" s="147"/>
      <c r="L96" s="147"/>
      <c r="M96" s="147"/>
      <c r="N96" s="147"/>
      <c r="O96" s="147"/>
      <c r="P96" s="147"/>
      <c r="Q96" s="147"/>
      <c r="R96" s="147"/>
      <c r="S96" s="147"/>
      <c r="T96" s="147"/>
      <c r="U96" s="147"/>
      <c r="V96" s="147"/>
      <c r="W96" s="147"/>
      <c r="X96" s="147"/>
      <c r="Y96" s="147"/>
      <c r="Z96" s="147"/>
      <c r="AA96" s="147"/>
      <c r="AB96" s="147"/>
      <c r="AC96" s="147"/>
      <c r="AD96" s="147"/>
    </row>
    <row r="97" spans="2:30" x14ac:dyDescent="0.35">
      <c r="B97" s="147"/>
      <c r="C97" s="147"/>
      <c r="D97" s="147"/>
      <c r="E97" s="147"/>
      <c r="F97" s="147"/>
      <c r="G97" s="147"/>
      <c r="H97" s="147"/>
      <c r="I97" s="147"/>
      <c r="J97" s="147"/>
      <c r="K97" s="147"/>
      <c r="L97" s="147"/>
      <c r="M97" s="147"/>
      <c r="N97" s="147"/>
      <c r="O97" s="147"/>
      <c r="P97" s="147"/>
      <c r="Q97" s="147"/>
      <c r="R97" s="147"/>
      <c r="S97" s="147"/>
      <c r="T97" s="147"/>
      <c r="U97" s="147"/>
      <c r="V97" s="147"/>
      <c r="W97" s="147"/>
      <c r="X97" s="147"/>
      <c r="Y97" s="147"/>
      <c r="Z97" s="147"/>
      <c r="AA97" s="147"/>
      <c r="AB97" s="147"/>
      <c r="AC97" s="147"/>
      <c r="AD97" s="147"/>
    </row>
    <row r="98" spans="2:30" x14ac:dyDescent="0.35">
      <c r="B98" s="147"/>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row>
    <row r="99" spans="2:30" x14ac:dyDescent="0.35">
      <c r="B99" s="147"/>
      <c r="C99" s="147"/>
      <c r="D99" s="147"/>
      <c r="E99" s="147"/>
      <c r="F99" s="147"/>
      <c r="G99" s="147"/>
      <c r="H99" s="147"/>
      <c r="I99" s="147"/>
      <c r="J99" s="147"/>
      <c r="K99" s="147"/>
      <c r="L99" s="147"/>
      <c r="M99" s="147"/>
      <c r="N99" s="147"/>
      <c r="O99" s="147"/>
      <c r="P99" s="147"/>
      <c r="Q99" s="147"/>
      <c r="R99" s="147"/>
      <c r="S99" s="147"/>
      <c r="T99" s="147"/>
      <c r="U99" s="147"/>
      <c r="V99" s="147"/>
      <c r="W99" s="147"/>
      <c r="X99" s="147"/>
      <c r="Y99" s="147"/>
      <c r="Z99" s="147"/>
      <c r="AA99" s="147"/>
      <c r="AB99" s="147"/>
      <c r="AC99" s="147"/>
      <c r="AD99" s="147"/>
    </row>
    <row r="100" spans="2:30" x14ac:dyDescent="0.35">
      <c r="B100" s="147"/>
      <c r="C100" s="147"/>
      <c r="D100" s="147"/>
      <c r="E100" s="147"/>
      <c r="F100" s="147"/>
      <c r="G100" s="147"/>
      <c r="H100" s="147"/>
      <c r="I100" s="147"/>
      <c r="J100" s="147"/>
      <c r="K100" s="147"/>
      <c r="L100" s="147"/>
      <c r="M100" s="147"/>
      <c r="N100" s="147"/>
      <c r="O100" s="147"/>
      <c r="P100" s="147"/>
      <c r="Q100" s="147"/>
      <c r="R100" s="147"/>
      <c r="S100" s="147"/>
      <c r="T100" s="147"/>
      <c r="U100" s="147"/>
      <c r="V100" s="147"/>
      <c r="W100" s="147"/>
      <c r="X100" s="147"/>
      <c r="Y100" s="147"/>
      <c r="Z100" s="147"/>
      <c r="AA100" s="147"/>
      <c r="AB100" s="147"/>
      <c r="AC100" s="147"/>
      <c r="AD100" s="147"/>
    </row>
    <row r="101" spans="2:30" x14ac:dyDescent="0.35">
      <c r="B101" s="147"/>
      <c r="C101" s="147"/>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7"/>
      <c r="Z101" s="147"/>
      <c r="AA101" s="147"/>
      <c r="AB101" s="147"/>
      <c r="AC101" s="147"/>
      <c r="AD101" s="147"/>
    </row>
    <row r="102" spans="2:30" x14ac:dyDescent="0.35">
      <c r="B102" s="147"/>
      <c r="C102" s="147"/>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row>
    <row r="103" spans="2:30" x14ac:dyDescent="0.35">
      <c r="B103" s="147"/>
      <c r="C103" s="147"/>
      <c r="D103" s="147"/>
      <c r="E103" s="147"/>
      <c r="F103" s="147"/>
      <c r="G103" s="147"/>
      <c r="H103" s="147"/>
      <c r="I103" s="147"/>
      <c r="J103" s="147"/>
      <c r="K103" s="147"/>
      <c r="L103" s="147"/>
      <c r="M103" s="147"/>
      <c r="N103" s="147"/>
      <c r="O103" s="147"/>
      <c r="P103" s="147"/>
      <c r="Q103" s="147"/>
      <c r="R103" s="147"/>
      <c r="S103" s="147"/>
      <c r="T103" s="147"/>
      <c r="U103" s="147"/>
      <c r="V103" s="147"/>
      <c r="W103" s="147"/>
      <c r="X103" s="147"/>
      <c r="Y103" s="147"/>
      <c r="Z103" s="147"/>
      <c r="AA103" s="147"/>
      <c r="AB103" s="147"/>
      <c r="AC103" s="147"/>
      <c r="AD103" s="147"/>
    </row>
    <row r="104" spans="2:30" x14ac:dyDescent="0.35">
      <c r="B104" s="147"/>
      <c r="C104" s="147"/>
      <c r="D104" s="147"/>
      <c r="E104" s="147"/>
      <c r="F104" s="147"/>
      <c r="G104" s="147"/>
      <c r="H104" s="147"/>
      <c r="I104" s="147"/>
      <c r="J104" s="147"/>
      <c r="K104" s="147"/>
      <c r="L104" s="147"/>
      <c r="M104" s="147"/>
      <c r="N104" s="147"/>
      <c r="O104" s="147"/>
      <c r="P104" s="147"/>
      <c r="Q104" s="147"/>
      <c r="R104" s="147"/>
      <c r="S104" s="147"/>
      <c r="T104" s="147"/>
      <c r="U104" s="147"/>
      <c r="V104" s="147"/>
      <c r="W104" s="147"/>
      <c r="X104" s="147"/>
      <c r="Y104" s="147"/>
      <c r="Z104" s="147"/>
      <c r="AA104" s="147"/>
      <c r="AB104" s="147"/>
      <c r="AC104" s="147"/>
      <c r="AD104" s="147"/>
    </row>
    <row r="105" spans="2:30" x14ac:dyDescent="0.35">
      <c r="B105" s="147"/>
      <c r="C105" s="147"/>
      <c r="D105" s="147"/>
      <c r="E105" s="147"/>
      <c r="F105" s="147"/>
      <c r="G105" s="147"/>
      <c r="H105" s="147"/>
      <c r="I105" s="147"/>
      <c r="J105" s="147"/>
      <c r="K105" s="147"/>
      <c r="L105" s="147"/>
      <c r="M105" s="147"/>
      <c r="N105" s="147"/>
      <c r="O105" s="147"/>
      <c r="P105" s="147"/>
      <c r="Q105" s="147"/>
      <c r="R105" s="147"/>
      <c r="S105" s="147"/>
      <c r="T105" s="147"/>
      <c r="U105" s="147"/>
      <c r="V105" s="147"/>
      <c r="W105" s="147"/>
      <c r="X105" s="147"/>
      <c r="Y105" s="147"/>
      <c r="Z105" s="147"/>
      <c r="AA105" s="147"/>
      <c r="AB105" s="147"/>
      <c r="AC105" s="147"/>
      <c r="AD105" s="147"/>
    </row>
    <row r="106" spans="2:30" x14ac:dyDescent="0.35">
      <c r="B106" s="147"/>
      <c r="C106" s="147"/>
      <c r="D106" s="147"/>
      <c r="E106" s="147"/>
      <c r="F106" s="147"/>
      <c r="G106" s="147"/>
      <c r="H106" s="147"/>
      <c r="I106" s="147"/>
      <c r="J106" s="147"/>
      <c r="K106" s="147"/>
      <c r="L106" s="147"/>
      <c r="M106" s="147"/>
      <c r="N106" s="147"/>
      <c r="O106" s="147"/>
      <c r="P106" s="147"/>
      <c r="Q106" s="147"/>
      <c r="R106" s="147"/>
      <c r="S106" s="147"/>
      <c r="T106" s="147"/>
      <c r="U106" s="147"/>
      <c r="V106" s="147"/>
      <c r="W106" s="147"/>
      <c r="X106" s="147"/>
      <c r="Y106" s="147"/>
      <c r="Z106" s="147"/>
      <c r="AA106" s="147"/>
      <c r="AB106" s="147"/>
      <c r="AC106" s="147"/>
      <c r="AD106" s="147"/>
    </row>
    <row r="107" spans="2:30" x14ac:dyDescent="0.35">
      <c r="B107" s="147"/>
      <c r="C107" s="147"/>
      <c r="D107" s="147"/>
      <c r="E107" s="147"/>
      <c r="F107" s="147"/>
      <c r="G107" s="147"/>
      <c r="H107" s="147"/>
      <c r="I107" s="147"/>
      <c r="J107" s="147"/>
      <c r="K107" s="147"/>
      <c r="L107" s="147"/>
      <c r="M107" s="147"/>
      <c r="N107" s="147"/>
      <c r="O107" s="147"/>
      <c r="P107" s="147"/>
      <c r="Q107" s="147"/>
      <c r="R107" s="147"/>
      <c r="S107" s="147"/>
      <c r="T107" s="147"/>
      <c r="U107" s="147"/>
      <c r="V107" s="147"/>
      <c r="W107" s="147"/>
      <c r="X107" s="147"/>
      <c r="Y107" s="147"/>
      <c r="Z107" s="147"/>
      <c r="AA107" s="147"/>
      <c r="AB107" s="147"/>
      <c r="AC107" s="147"/>
      <c r="AD107" s="147"/>
    </row>
    <row r="108" spans="2:30" x14ac:dyDescent="0.35">
      <c r="B108" s="147"/>
      <c r="C108" s="147"/>
      <c r="D108" s="147"/>
      <c r="E108" s="147"/>
      <c r="F108" s="147"/>
      <c r="G108" s="147"/>
      <c r="H108" s="147"/>
      <c r="I108" s="147"/>
      <c r="J108" s="147"/>
      <c r="K108" s="147"/>
      <c r="L108" s="147"/>
      <c r="M108" s="147"/>
      <c r="N108" s="147"/>
      <c r="O108" s="147"/>
      <c r="P108" s="147"/>
      <c r="Q108" s="147"/>
      <c r="R108" s="147"/>
      <c r="S108" s="147"/>
      <c r="T108" s="147"/>
      <c r="U108" s="147"/>
      <c r="V108" s="147"/>
      <c r="W108" s="147"/>
      <c r="X108" s="147"/>
      <c r="Y108" s="147"/>
      <c r="Z108" s="147"/>
      <c r="AA108" s="147"/>
      <c r="AB108" s="147"/>
      <c r="AC108" s="147"/>
      <c r="AD108" s="147"/>
    </row>
    <row r="109" spans="2:30" x14ac:dyDescent="0.35">
      <c r="B109" s="147"/>
      <c r="C109" s="147"/>
      <c r="D109" s="147"/>
      <c r="E109" s="147"/>
      <c r="F109" s="147"/>
      <c r="G109" s="147"/>
      <c r="H109" s="147"/>
      <c r="I109" s="147"/>
      <c r="J109" s="147"/>
      <c r="K109" s="147"/>
      <c r="L109" s="147"/>
      <c r="M109" s="147"/>
      <c r="N109" s="147"/>
      <c r="O109" s="147"/>
      <c r="P109" s="147"/>
      <c r="Q109" s="147"/>
      <c r="R109" s="147"/>
      <c r="S109" s="147"/>
      <c r="T109" s="147"/>
      <c r="U109" s="147"/>
      <c r="V109" s="147"/>
      <c r="W109" s="147"/>
      <c r="X109" s="147"/>
      <c r="Y109" s="147"/>
      <c r="Z109" s="147"/>
      <c r="AA109" s="147"/>
      <c r="AB109" s="147"/>
      <c r="AC109" s="147"/>
      <c r="AD109" s="147"/>
    </row>
    <row r="110" spans="2:30" x14ac:dyDescent="0.35">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7"/>
    </row>
    <row r="111" spans="2:30" x14ac:dyDescent="0.35">
      <c r="B111" s="147"/>
      <c r="C111" s="147"/>
      <c r="D111" s="147"/>
      <c r="E111" s="147"/>
      <c r="F111" s="147"/>
      <c r="G111" s="147"/>
      <c r="H111" s="147"/>
      <c r="I111" s="147"/>
      <c r="J111" s="147"/>
      <c r="K111" s="147"/>
      <c r="L111" s="147"/>
      <c r="M111" s="147"/>
      <c r="N111" s="147"/>
      <c r="O111" s="147"/>
      <c r="P111" s="147"/>
      <c r="Q111" s="147"/>
      <c r="R111" s="147"/>
      <c r="S111" s="147"/>
      <c r="T111" s="147"/>
      <c r="U111" s="147"/>
      <c r="V111" s="147"/>
      <c r="W111" s="147"/>
      <c r="X111" s="147"/>
      <c r="Y111" s="147"/>
      <c r="Z111" s="147"/>
      <c r="AA111" s="147"/>
      <c r="AB111" s="147"/>
      <c r="AC111" s="147"/>
      <c r="AD111" s="147"/>
    </row>
    <row r="112" spans="2:30" x14ac:dyDescent="0.35">
      <c r="B112" s="147"/>
      <c r="C112" s="147"/>
      <c r="D112" s="147"/>
      <c r="E112" s="147"/>
      <c r="F112" s="147"/>
      <c r="G112" s="147"/>
      <c r="H112" s="147"/>
      <c r="I112" s="147"/>
      <c r="J112" s="147"/>
      <c r="K112" s="147"/>
      <c r="L112" s="147"/>
      <c r="M112" s="147"/>
      <c r="N112" s="147"/>
      <c r="O112" s="147"/>
      <c r="P112" s="147"/>
      <c r="Q112" s="147"/>
      <c r="R112" s="147"/>
      <c r="S112" s="147"/>
      <c r="T112" s="147"/>
      <c r="U112" s="147"/>
      <c r="V112" s="147"/>
      <c r="W112" s="147"/>
      <c r="X112" s="147"/>
      <c r="Y112" s="147"/>
      <c r="Z112" s="147"/>
      <c r="AA112" s="147"/>
      <c r="AB112" s="147"/>
      <c r="AC112" s="147"/>
      <c r="AD112" s="147"/>
    </row>
    <row r="113" spans="2:30" x14ac:dyDescent="0.35">
      <c r="B113" s="147"/>
      <c r="C113" s="147"/>
      <c r="D113" s="147"/>
      <c r="E113" s="147"/>
      <c r="F113" s="147"/>
      <c r="G113" s="147"/>
      <c r="H113" s="147"/>
      <c r="I113" s="147"/>
      <c r="J113" s="147"/>
      <c r="K113" s="147"/>
      <c r="L113" s="147"/>
      <c r="M113" s="147"/>
      <c r="N113" s="147"/>
      <c r="O113" s="147"/>
      <c r="P113" s="147"/>
      <c r="Q113" s="147"/>
      <c r="R113" s="147"/>
      <c r="S113" s="147"/>
      <c r="T113" s="147"/>
      <c r="U113" s="147"/>
      <c r="V113" s="147"/>
      <c r="W113" s="147"/>
      <c r="X113" s="147"/>
      <c r="Y113" s="147"/>
      <c r="Z113" s="147"/>
      <c r="AA113" s="147"/>
      <c r="AB113" s="147"/>
      <c r="AC113" s="147"/>
      <c r="AD113" s="147"/>
    </row>
    <row r="114" spans="2:30" x14ac:dyDescent="0.35">
      <c r="B114" s="147"/>
      <c r="C114" s="147"/>
      <c r="D114" s="147"/>
      <c r="E114" s="147"/>
      <c r="F114" s="147"/>
      <c r="G114" s="147"/>
      <c r="H114" s="147"/>
      <c r="I114" s="147"/>
      <c r="J114" s="147"/>
      <c r="K114" s="147"/>
      <c r="L114" s="147"/>
      <c r="M114" s="147"/>
      <c r="N114" s="147"/>
      <c r="O114" s="147"/>
      <c r="P114" s="147"/>
      <c r="Q114" s="147"/>
      <c r="R114" s="147"/>
      <c r="S114" s="147"/>
      <c r="T114" s="147"/>
      <c r="U114" s="147"/>
      <c r="V114" s="147"/>
      <c r="W114" s="147"/>
      <c r="X114" s="147"/>
      <c r="Y114" s="147"/>
      <c r="Z114" s="147"/>
      <c r="AA114" s="147"/>
      <c r="AB114" s="147"/>
      <c r="AC114" s="147"/>
      <c r="AD114" s="147"/>
    </row>
    <row r="115" spans="2:30" x14ac:dyDescent="0.35">
      <c r="B115" s="147"/>
      <c r="C115" s="147"/>
      <c r="D115" s="147"/>
      <c r="E115" s="147"/>
      <c r="F115" s="147"/>
      <c r="G115" s="147"/>
      <c r="H115" s="147"/>
      <c r="I115" s="147"/>
      <c r="J115" s="147"/>
      <c r="K115" s="147"/>
      <c r="L115" s="147"/>
      <c r="M115" s="147"/>
      <c r="N115" s="147"/>
      <c r="O115" s="147"/>
      <c r="P115" s="147"/>
      <c r="Q115" s="147"/>
      <c r="R115" s="147"/>
      <c r="S115" s="147"/>
      <c r="T115" s="147"/>
      <c r="U115" s="147"/>
      <c r="V115" s="147"/>
      <c r="W115" s="147"/>
      <c r="X115" s="147"/>
      <c r="Y115" s="147"/>
      <c r="Z115" s="147"/>
      <c r="AA115" s="147"/>
      <c r="AB115" s="147"/>
      <c r="AC115" s="147"/>
      <c r="AD115" s="147"/>
    </row>
    <row r="116" spans="2:30" x14ac:dyDescent="0.35">
      <c r="B116" s="147"/>
      <c r="C116" s="147"/>
      <c r="D116" s="147"/>
      <c r="E116" s="147"/>
      <c r="F116" s="147"/>
      <c r="G116" s="147"/>
      <c r="H116" s="147"/>
      <c r="I116" s="147"/>
      <c r="J116" s="147"/>
      <c r="K116" s="147"/>
      <c r="L116" s="147"/>
      <c r="M116" s="147"/>
      <c r="N116" s="147"/>
      <c r="O116" s="147"/>
      <c r="P116" s="147"/>
      <c r="Q116" s="147"/>
      <c r="R116" s="147"/>
      <c r="S116" s="147"/>
      <c r="T116" s="147"/>
      <c r="U116" s="147"/>
      <c r="V116" s="147"/>
      <c r="W116" s="147"/>
      <c r="X116" s="147"/>
      <c r="Y116" s="147"/>
      <c r="Z116" s="147"/>
      <c r="AA116" s="147"/>
      <c r="AB116" s="147"/>
      <c r="AC116" s="147"/>
      <c r="AD116" s="147"/>
    </row>
    <row r="117" spans="2:30" x14ac:dyDescent="0.35">
      <c r="B117" s="147"/>
      <c r="C117" s="147"/>
      <c r="D117" s="147"/>
      <c r="E117" s="147"/>
      <c r="F117" s="147"/>
      <c r="G117" s="147"/>
      <c r="H117" s="147"/>
      <c r="I117" s="147"/>
      <c r="J117" s="147"/>
      <c r="K117" s="147"/>
      <c r="L117" s="147"/>
      <c r="M117" s="147"/>
      <c r="N117" s="147"/>
      <c r="O117" s="147"/>
      <c r="P117" s="147"/>
      <c r="Q117" s="147"/>
      <c r="R117" s="147"/>
      <c r="S117" s="147"/>
      <c r="T117" s="147"/>
      <c r="U117" s="147"/>
      <c r="V117" s="147"/>
      <c r="W117" s="147"/>
      <c r="X117" s="147"/>
      <c r="Y117" s="147"/>
      <c r="Z117" s="147"/>
      <c r="AA117" s="147"/>
      <c r="AB117" s="147"/>
      <c r="AC117" s="147"/>
      <c r="AD117" s="147"/>
    </row>
    <row r="118" spans="2:30" x14ac:dyDescent="0.35">
      <c r="B118" s="147"/>
      <c r="C118" s="147"/>
      <c r="D118" s="147"/>
      <c r="E118" s="147"/>
      <c r="F118" s="147"/>
      <c r="G118" s="147"/>
      <c r="H118" s="147"/>
      <c r="I118" s="147"/>
      <c r="J118" s="147"/>
      <c r="K118" s="147"/>
      <c r="L118" s="147"/>
      <c r="M118" s="147"/>
      <c r="N118" s="147"/>
      <c r="O118" s="147"/>
      <c r="P118" s="147"/>
      <c r="Q118" s="147"/>
      <c r="R118" s="147"/>
      <c r="S118" s="147"/>
      <c r="T118" s="147"/>
      <c r="U118" s="147"/>
      <c r="V118" s="147"/>
      <c r="W118" s="147"/>
      <c r="X118" s="147"/>
      <c r="Y118" s="147"/>
      <c r="Z118" s="147"/>
      <c r="AA118" s="147"/>
      <c r="AB118" s="147"/>
      <c r="AC118" s="147"/>
      <c r="AD118" s="147"/>
    </row>
    <row r="119" spans="2:30" x14ac:dyDescent="0.35">
      <c r="B119" s="147"/>
      <c r="C119" s="147"/>
      <c r="D119" s="147"/>
      <c r="E119" s="147"/>
      <c r="F119" s="147"/>
      <c r="G119" s="147"/>
      <c r="H119" s="147"/>
      <c r="I119" s="147"/>
      <c r="J119" s="147"/>
      <c r="K119" s="147"/>
      <c r="L119" s="147"/>
      <c r="M119" s="147"/>
      <c r="N119" s="147"/>
      <c r="O119" s="147"/>
      <c r="P119" s="147"/>
      <c r="Q119" s="147"/>
      <c r="R119" s="147"/>
      <c r="S119" s="147"/>
      <c r="T119" s="147"/>
      <c r="U119" s="147"/>
      <c r="V119" s="147"/>
      <c r="W119" s="147"/>
      <c r="X119" s="147"/>
      <c r="Y119" s="147"/>
      <c r="Z119" s="147"/>
      <c r="AA119" s="147"/>
      <c r="AB119" s="147"/>
      <c r="AC119" s="147"/>
      <c r="AD119" s="147"/>
    </row>
    <row r="120" spans="2:30" x14ac:dyDescent="0.35">
      <c r="B120" s="147"/>
      <c r="C120" s="147"/>
      <c r="D120" s="147"/>
      <c r="E120" s="147"/>
      <c r="F120" s="147"/>
      <c r="G120" s="147"/>
      <c r="H120" s="147"/>
      <c r="I120" s="147"/>
      <c r="J120" s="147"/>
      <c r="K120" s="147"/>
      <c r="L120" s="147"/>
      <c r="M120" s="147"/>
      <c r="N120" s="147"/>
      <c r="O120" s="147"/>
      <c r="P120" s="147"/>
      <c r="Q120" s="147"/>
      <c r="R120" s="147"/>
      <c r="S120" s="147"/>
      <c r="T120" s="147"/>
      <c r="U120" s="147"/>
      <c r="V120" s="147"/>
      <c r="W120" s="147"/>
      <c r="X120" s="147"/>
      <c r="Y120" s="147"/>
      <c r="Z120" s="147"/>
      <c r="AA120" s="147"/>
      <c r="AB120" s="147"/>
      <c r="AC120" s="147"/>
      <c r="AD120" s="147"/>
    </row>
    <row r="121" spans="2:30" x14ac:dyDescent="0.35">
      <c r="B121" s="147"/>
      <c r="C121" s="147"/>
      <c r="D121" s="147"/>
      <c r="E121" s="147"/>
      <c r="F121" s="147"/>
      <c r="G121" s="147"/>
      <c r="H121" s="147"/>
      <c r="I121" s="147"/>
      <c r="J121" s="147"/>
      <c r="K121" s="147"/>
      <c r="L121" s="147"/>
      <c r="M121" s="147"/>
      <c r="N121" s="147"/>
      <c r="O121" s="147"/>
      <c r="P121" s="147"/>
      <c r="Q121" s="147"/>
      <c r="R121" s="147"/>
      <c r="S121" s="147"/>
      <c r="T121" s="147"/>
      <c r="U121" s="147"/>
      <c r="V121" s="147"/>
      <c r="W121" s="147"/>
      <c r="X121" s="147"/>
      <c r="Y121" s="147"/>
      <c r="Z121" s="147"/>
      <c r="AA121" s="147"/>
      <c r="AB121" s="147"/>
      <c r="AC121" s="147"/>
      <c r="AD121" s="147"/>
    </row>
    <row r="122" spans="2:30" x14ac:dyDescent="0.35">
      <c r="B122" s="147"/>
      <c r="C122" s="147"/>
      <c r="D122" s="147"/>
      <c r="E122" s="147"/>
      <c r="F122" s="147"/>
      <c r="G122" s="147"/>
      <c r="H122" s="147"/>
      <c r="I122" s="147"/>
      <c r="J122" s="147"/>
      <c r="K122" s="147"/>
      <c r="L122" s="147"/>
      <c r="M122" s="147"/>
      <c r="N122" s="147"/>
      <c r="O122" s="147"/>
      <c r="P122" s="147"/>
      <c r="Q122" s="147"/>
      <c r="R122" s="147"/>
      <c r="S122" s="147"/>
      <c r="T122" s="147"/>
      <c r="U122" s="147"/>
      <c r="V122" s="147"/>
      <c r="W122" s="147"/>
      <c r="X122" s="147"/>
      <c r="Y122" s="147"/>
      <c r="Z122" s="147"/>
      <c r="AA122" s="147"/>
      <c r="AB122" s="147"/>
      <c r="AC122" s="147"/>
      <c r="AD122" s="147"/>
    </row>
    <row r="123" spans="2:30" x14ac:dyDescent="0.35">
      <c r="B123" s="147"/>
      <c r="C123" s="147"/>
      <c r="D123" s="147"/>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row>
    <row r="124" spans="2:30" x14ac:dyDescent="0.35">
      <c r="B124" s="147"/>
      <c r="C124" s="147"/>
      <c r="D124" s="147"/>
      <c r="E124" s="147"/>
      <c r="F124" s="147"/>
      <c r="G124" s="147"/>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147"/>
    </row>
    <row r="125" spans="2:30" x14ac:dyDescent="0.35">
      <c r="B125" s="147"/>
      <c r="C125" s="147"/>
      <c r="D125" s="147"/>
      <c r="E125" s="147"/>
      <c r="F125" s="147"/>
      <c r="G125" s="147"/>
      <c r="H125" s="147"/>
      <c r="I125" s="147"/>
      <c r="J125" s="147"/>
      <c r="K125" s="147"/>
      <c r="L125" s="147"/>
      <c r="M125" s="147"/>
      <c r="N125" s="147"/>
      <c r="O125" s="147"/>
      <c r="P125" s="147"/>
      <c r="Q125" s="147"/>
      <c r="R125" s="147"/>
      <c r="S125" s="147"/>
      <c r="T125" s="147"/>
      <c r="U125" s="147"/>
      <c r="V125" s="147"/>
      <c r="W125" s="147"/>
      <c r="X125" s="147"/>
      <c r="Y125" s="147"/>
      <c r="Z125" s="147"/>
      <c r="AA125" s="147"/>
      <c r="AB125" s="147"/>
      <c r="AC125" s="147"/>
      <c r="AD125" s="147"/>
    </row>
    <row r="126" spans="2:30" x14ac:dyDescent="0.35">
      <c r="B126" s="147"/>
      <c r="C126" s="147"/>
      <c r="D126" s="147"/>
      <c r="E126" s="147"/>
      <c r="F126" s="147"/>
      <c r="G126" s="147"/>
      <c r="H126" s="147"/>
      <c r="I126" s="147"/>
      <c r="J126" s="147"/>
      <c r="K126" s="147"/>
      <c r="L126" s="147"/>
      <c r="M126" s="147"/>
      <c r="N126" s="147"/>
      <c r="O126" s="147"/>
      <c r="P126" s="147"/>
      <c r="Q126" s="147"/>
      <c r="R126" s="147"/>
      <c r="S126" s="147"/>
      <c r="T126" s="147"/>
      <c r="U126" s="147"/>
      <c r="V126" s="147"/>
      <c r="W126" s="147"/>
      <c r="X126" s="147"/>
      <c r="Y126" s="147"/>
      <c r="Z126" s="147"/>
      <c r="AA126" s="147"/>
      <c r="AB126" s="147"/>
      <c r="AC126" s="147"/>
      <c r="AD126" s="147"/>
    </row>
    <row r="127" spans="2:30" x14ac:dyDescent="0.35">
      <c r="B127" s="147"/>
      <c r="C127" s="147"/>
      <c r="D127" s="147"/>
      <c r="E127" s="147"/>
      <c r="F127" s="147"/>
      <c r="G127" s="147"/>
      <c r="H127" s="147"/>
      <c r="I127" s="147"/>
      <c r="J127" s="147"/>
      <c r="K127" s="147"/>
      <c r="L127" s="147"/>
      <c r="M127" s="147"/>
      <c r="N127" s="147"/>
      <c r="O127" s="147"/>
      <c r="P127" s="147"/>
      <c r="Q127" s="147"/>
      <c r="R127" s="147"/>
      <c r="S127" s="147"/>
      <c r="T127" s="147"/>
      <c r="U127" s="147"/>
      <c r="V127" s="147"/>
      <c r="W127" s="147"/>
      <c r="X127" s="147"/>
      <c r="Y127" s="147"/>
      <c r="Z127" s="147"/>
      <c r="AA127" s="147"/>
      <c r="AB127" s="147"/>
      <c r="AC127" s="147"/>
      <c r="AD127" s="147"/>
    </row>
    <row r="128" spans="2:30" x14ac:dyDescent="0.35">
      <c r="B128" s="147"/>
      <c r="C128" s="147"/>
      <c r="D128" s="147"/>
      <c r="E128" s="147"/>
      <c r="F128" s="147"/>
      <c r="G128" s="147"/>
      <c r="H128" s="147"/>
      <c r="I128" s="147"/>
      <c r="J128" s="147"/>
      <c r="K128" s="147"/>
      <c r="L128" s="147"/>
      <c r="M128" s="147"/>
      <c r="N128" s="147"/>
      <c r="O128" s="147"/>
      <c r="P128" s="147"/>
      <c r="Q128" s="147"/>
      <c r="R128" s="147"/>
      <c r="S128" s="147"/>
      <c r="T128" s="147"/>
      <c r="U128" s="147"/>
      <c r="V128" s="147"/>
      <c r="W128" s="147"/>
      <c r="X128" s="147"/>
      <c r="Y128" s="147"/>
      <c r="Z128" s="147"/>
      <c r="AA128" s="147"/>
      <c r="AB128" s="147"/>
      <c r="AC128" s="147"/>
      <c r="AD128" s="147"/>
    </row>
    <row r="129" spans="2:30" x14ac:dyDescent="0.35">
      <c r="B129" s="147"/>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row>
    <row r="130" spans="2:30" x14ac:dyDescent="0.35">
      <c r="B130" s="147"/>
      <c r="C130" s="147"/>
      <c r="D130" s="147"/>
      <c r="E130" s="147"/>
      <c r="F130" s="147"/>
      <c r="G130" s="147"/>
      <c r="H130" s="147"/>
      <c r="I130" s="147"/>
      <c r="J130" s="147"/>
      <c r="K130" s="147"/>
      <c r="L130" s="147"/>
      <c r="M130" s="147"/>
      <c r="N130" s="147"/>
      <c r="O130" s="147"/>
      <c r="P130" s="147"/>
      <c r="Q130" s="147"/>
      <c r="R130" s="147"/>
      <c r="S130" s="147"/>
      <c r="T130" s="147"/>
      <c r="U130" s="147"/>
      <c r="V130" s="147"/>
      <c r="W130" s="147"/>
      <c r="X130" s="147"/>
      <c r="Y130" s="147"/>
      <c r="Z130" s="147"/>
      <c r="AA130" s="147"/>
      <c r="AB130" s="147"/>
      <c r="AC130" s="147"/>
      <c r="AD130" s="147"/>
    </row>
    <row r="131" spans="2:30" x14ac:dyDescent="0.35">
      <c r="B131" s="147"/>
      <c r="C131" s="147"/>
      <c r="D131" s="147"/>
      <c r="E131" s="147"/>
      <c r="F131" s="147"/>
      <c r="G131" s="147"/>
      <c r="H131" s="147"/>
      <c r="I131" s="147"/>
      <c r="J131" s="147"/>
      <c r="K131" s="147"/>
      <c r="L131" s="147"/>
      <c r="M131" s="147"/>
      <c r="N131" s="147"/>
      <c r="O131" s="147"/>
      <c r="P131" s="147"/>
      <c r="Q131" s="147"/>
      <c r="R131" s="147"/>
      <c r="S131" s="147"/>
      <c r="T131" s="147"/>
      <c r="U131" s="147"/>
      <c r="V131" s="147"/>
      <c r="W131" s="147"/>
      <c r="X131" s="147"/>
      <c r="Y131" s="147"/>
      <c r="Z131" s="147"/>
      <c r="AA131" s="147"/>
      <c r="AB131" s="147"/>
      <c r="AC131" s="147"/>
      <c r="AD131" s="147"/>
    </row>
    <row r="132" spans="2:30" x14ac:dyDescent="0.35">
      <c r="B132" s="147"/>
      <c r="C132" s="147"/>
      <c r="D132" s="147"/>
      <c r="E132" s="147"/>
      <c r="F132" s="147"/>
      <c r="G132" s="147"/>
      <c r="H132" s="147"/>
      <c r="I132" s="147"/>
      <c r="J132" s="147"/>
      <c r="K132" s="147"/>
      <c r="L132" s="147"/>
      <c r="M132" s="147"/>
      <c r="N132" s="147"/>
      <c r="O132" s="147"/>
      <c r="P132" s="147"/>
      <c r="Q132" s="147"/>
      <c r="R132" s="147"/>
      <c r="S132" s="147"/>
      <c r="T132" s="147"/>
      <c r="U132" s="147"/>
      <c r="V132" s="147"/>
      <c r="W132" s="147"/>
      <c r="X132" s="147"/>
      <c r="Y132" s="147"/>
      <c r="Z132" s="147"/>
      <c r="AA132" s="147"/>
      <c r="AB132" s="147"/>
      <c r="AC132" s="147"/>
      <c r="AD132" s="147"/>
    </row>
    <row r="133" spans="2:30" x14ac:dyDescent="0.35">
      <c r="B133" s="147"/>
      <c r="C133" s="147"/>
      <c r="D133" s="147"/>
      <c r="E133" s="147"/>
      <c r="F133" s="147"/>
      <c r="G133" s="147"/>
      <c r="H133" s="147"/>
      <c r="I133" s="147"/>
      <c r="J133" s="147"/>
      <c r="K133" s="147"/>
      <c r="L133" s="147"/>
      <c r="M133" s="147"/>
      <c r="N133" s="147"/>
      <c r="O133" s="147"/>
      <c r="P133" s="147"/>
      <c r="Q133" s="147"/>
      <c r="R133" s="147"/>
      <c r="S133" s="147"/>
      <c r="T133" s="147"/>
      <c r="U133" s="147"/>
      <c r="V133" s="147"/>
      <c r="W133" s="147"/>
      <c r="X133" s="147"/>
      <c r="Y133" s="147"/>
      <c r="Z133" s="147"/>
      <c r="AA133" s="147"/>
      <c r="AB133" s="147"/>
      <c r="AC133" s="147"/>
      <c r="AD133" s="147"/>
    </row>
    <row r="134" spans="2:30" x14ac:dyDescent="0.35">
      <c r="B134" s="147"/>
      <c r="C134" s="147"/>
      <c r="D134" s="147"/>
      <c r="E134" s="147"/>
      <c r="F134" s="147"/>
      <c r="G134" s="147"/>
      <c r="H134" s="147"/>
      <c r="I134" s="147"/>
      <c r="J134" s="147"/>
      <c r="K134" s="147"/>
      <c r="L134" s="147"/>
      <c r="M134" s="147"/>
      <c r="N134" s="147"/>
      <c r="O134" s="147"/>
      <c r="P134" s="147"/>
      <c r="Q134" s="147"/>
      <c r="R134" s="147"/>
      <c r="S134" s="147"/>
      <c r="T134" s="147"/>
      <c r="U134" s="147"/>
      <c r="V134" s="147"/>
      <c r="W134" s="147"/>
      <c r="X134" s="147"/>
      <c r="Y134" s="147"/>
      <c r="Z134" s="147"/>
      <c r="AA134" s="147"/>
      <c r="AB134" s="147"/>
      <c r="AC134" s="147"/>
      <c r="AD134" s="147"/>
    </row>
    <row r="135" spans="2:30" x14ac:dyDescent="0.35">
      <c r="B135" s="147"/>
      <c r="C135" s="147"/>
      <c r="D135" s="147"/>
      <c r="E135" s="147"/>
      <c r="F135" s="147"/>
      <c r="G135" s="147"/>
      <c r="H135" s="147"/>
      <c r="I135" s="147"/>
      <c r="J135" s="147"/>
      <c r="K135" s="147"/>
      <c r="L135" s="147"/>
      <c r="M135" s="147"/>
      <c r="N135" s="147"/>
      <c r="O135" s="147"/>
      <c r="P135" s="147"/>
      <c r="Q135" s="147"/>
      <c r="R135" s="147"/>
      <c r="S135" s="147"/>
      <c r="T135" s="147"/>
      <c r="U135" s="147"/>
      <c r="V135" s="147"/>
      <c r="W135" s="147"/>
      <c r="X135" s="147"/>
      <c r="Y135" s="147"/>
      <c r="Z135" s="147"/>
      <c r="AA135" s="147"/>
      <c r="AB135" s="147"/>
      <c r="AC135" s="147"/>
      <c r="AD135" s="147"/>
    </row>
    <row r="136" spans="2:30" x14ac:dyDescent="0.35">
      <c r="B136" s="147"/>
      <c r="C136" s="147"/>
      <c r="D136" s="147"/>
      <c r="E136" s="147"/>
      <c r="F136" s="147"/>
      <c r="G136" s="147"/>
      <c r="H136" s="147"/>
      <c r="I136" s="147"/>
      <c r="J136" s="147"/>
      <c r="K136" s="147"/>
      <c r="L136" s="147"/>
      <c r="M136" s="147"/>
      <c r="N136" s="147"/>
      <c r="O136" s="147"/>
      <c r="P136" s="147"/>
      <c r="Q136" s="147"/>
      <c r="R136" s="147"/>
      <c r="S136" s="147"/>
      <c r="T136" s="147"/>
      <c r="U136" s="147"/>
      <c r="V136" s="147"/>
      <c r="W136" s="147"/>
      <c r="X136" s="147"/>
      <c r="Y136" s="147"/>
      <c r="Z136" s="147"/>
      <c r="AA136" s="147"/>
      <c r="AB136" s="147"/>
      <c r="AC136" s="147"/>
      <c r="AD136" s="147"/>
    </row>
    <row r="137" spans="2:30" x14ac:dyDescent="0.35">
      <c r="B137" s="147"/>
      <c r="C137" s="147"/>
      <c r="D137" s="147"/>
      <c r="E137" s="147"/>
      <c r="F137" s="147"/>
      <c r="G137" s="147"/>
      <c r="H137" s="147"/>
      <c r="I137" s="147"/>
      <c r="J137" s="147"/>
      <c r="K137" s="147"/>
      <c r="L137" s="147"/>
      <c r="M137" s="147"/>
      <c r="N137" s="147"/>
      <c r="O137" s="147"/>
      <c r="P137" s="147"/>
      <c r="Q137" s="147"/>
      <c r="R137" s="147"/>
      <c r="S137" s="147"/>
      <c r="T137" s="147"/>
      <c r="U137" s="147"/>
      <c r="V137" s="147"/>
      <c r="W137" s="147"/>
      <c r="X137" s="147"/>
      <c r="Y137" s="147"/>
      <c r="Z137" s="147"/>
      <c r="AA137" s="147"/>
      <c r="AB137" s="147"/>
      <c r="AC137" s="147"/>
      <c r="AD137" s="147"/>
    </row>
    <row r="138" spans="2:30" x14ac:dyDescent="0.35">
      <c r="B138" s="147"/>
      <c r="C138" s="147"/>
      <c r="D138" s="147"/>
      <c r="E138" s="147"/>
      <c r="F138" s="147"/>
      <c r="G138" s="147"/>
      <c r="H138" s="147"/>
      <c r="I138" s="147"/>
      <c r="J138" s="147"/>
      <c r="K138" s="147"/>
      <c r="L138" s="147"/>
      <c r="M138" s="147"/>
      <c r="N138" s="147"/>
      <c r="O138" s="147"/>
      <c r="P138" s="147"/>
      <c r="Q138" s="147"/>
      <c r="R138" s="147"/>
      <c r="S138" s="147"/>
      <c r="T138" s="147"/>
      <c r="U138" s="147"/>
      <c r="V138" s="147"/>
      <c r="W138" s="147"/>
      <c r="X138" s="147"/>
      <c r="Y138" s="147"/>
      <c r="Z138" s="147"/>
      <c r="AA138" s="147"/>
      <c r="AB138" s="147"/>
      <c r="AC138" s="147"/>
      <c r="AD138" s="147"/>
    </row>
    <row r="139" spans="2:30" x14ac:dyDescent="0.35">
      <c r="B139" s="147"/>
      <c r="C139" s="147"/>
      <c r="D139" s="147"/>
      <c r="E139" s="147"/>
      <c r="F139" s="147"/>
      <c r="G139" s="147"/>
      <c r="H139" s="147"/>
      <c r="I139" s="147"/>
      <c r="J139" s="147"/>
      <c r="K139" s="147"/>
      <c r="L139" s="147"/>
      <c r="M139" s="147"/>
      <c r="N139" s="147"/>
      <c r="O139" s="147"/>
      <c r="P139" s="147"/>
      <c r="Q139" s="147"/>
      <c r="R139" s="147"/>
      <c r="S139" s="147"/>
      <c r="T139" s="147"/>
      <c r="U139" s="147"/>
      <c r="V139" s="147"/>
      <c r="W139" s="147"/>
      <c r="X139" s="147"/>
      <c r="Y139" s="147"/>
      <c r="Z139" s="147"/>
      <c r="AA139" s="147"/>
      <c r="AB139" s="147"/>
      <c r="AC139" s="147"/>
      <c r="AD139" s="147"/>
    </row>
    <row r="140" spans="2:30" x14ac:dyDescent="0.35">
      <c r="B140" s="147"/>
      <c r="C140" s="147"/>
      <c r="D140" s="147"/>
      <c r="E140" s="147"/>
      <c r="F140" s="147"/>
      <c r="G140" s="147"/>
      <c r="H140" s="147"/>
      <c r="I140" s="147"/>
      <c r="J140" s="147"/>
      <c r="K140" s="147"/>
      <c r="L140" s="147"/>
      <c r="M140" s="147"/>
      <c r="N140" s="147"/>
      <c r="O140" s="147"/>
      <c r="P140" s="147"/>
      <c r="Q140" s="147"/>
      <c r="R140" s="147"/>
      <c r="S140" s="147"/>
      <c r="T140" s="147"/>
      <c r="U140" s="147"/>
      <c r="V140" s="147"/>
      <c r="W140" s="147"/>
      <c r="X140" s="147"/>
      <c r="Y140" s="147"/>
      <c r="Z140" s="147"/>
      <c r="AA140" s="147"/>
      <c r="AB140" s="147"/>
      <c r="AC140" s="147"/>
      <c r="AD140" s="147"/>
    </row>
    <row r="141" spans="2:30" x14ac:dyDescent="0.35">
      <c r="R141" s="147"/>
      <c r="S141" s="147"/>
      <c r="T141" s="147"/>
      <c r="U141" s="147"/>
      <c r="V141" s="147"/>
      <c r="W141" s="147"/>
      <c r="X141" s="147"/>
      <c r="Y141" s="147"/>
      <c r="Z141" s="147"/>
      <c r="AA141" s="147"/>
      <c r="AB141" s="147"/>
      <c r="AC141" s="147"/>
      <c r="AD141" s="147"/>
    </row>
    <row r="142" spans="2:30" x14ac:dyDescent="0.35">
      <c r="R142" s="147"/>
      <c r="S142" s="147"/>
      <c r="T142" s="147"/>
      <c r="U142" s="147"/>
      <c r="V142" s="147"/>
      <c r="W142" s="147"/>
      <c r="X142" s="147"/>
      <c r="Y142" s="147"/>
      <c r="Z142" s="147"/>
      <c r="AA142" s="147"/>
      <c r="AB142" s="147"/>
      <c r="AC142" s="147"/>
      <c r="AD142" s="147"/>
    </row>
    <row r="143" spans="2:30" x14ac:dyDescent="0.35">
      <c r="R143" s="147"/>
      <c r="S143" s="147"/>
      <c r="T143" s="147"/>
      <c r="U143" s="147"/>
      <c r="V143" s="147"/>
      <c r="W143" s="147"/>
      <c r="X143" s="147"/>
      <c r="Y143" s="147"/>
      <c r="Z143" s="147"/>
      <c r="AA143" s="147"/>
      <c r="AB143" s="147"/>
      <c r="AC143" s="147"/>
      <c r="AD143" s="147"/>
    </row>
    <row r="144" spans="2:30" x14ac:dyDescent="0.35">
      <c r="R144" s="147"/>
      <c r="S144" s="147"/>
      <c r="T144" s="147"/>
      <c r="U144" s="147"/>
      <c r="V144" s="147"/>
      <c r="W144" s="147"/>
      <c r="X144" s="147"/>
      <c r="Y144" s="147"/>
      <c r="Z144" s="147"/>
      <c r="AA144" s="147"/>
      <c r="AB144" s="147"/>
      <c r="AC144" s="147"/>
      <c r="AD144" s="147"/>
    </row>
    <row r="145" spans="18:30" x14ac:dyDescent="0.35">
      <c r="R145" s="147"/>
      <c r="S145" s="147"/>
      <c r="T145" s="147"/>
      <c r="U145" s="147"/>
      <c r="V145" s="147"/>
      <c r="W145" s="147"/>
      <c r="X145" s="147"/>
      <c r="Y145" s="147"/>
      <c r="Z145" s="147"/>
      <c r="AA145" s="147"/>
      <c r="AB145" s="147"/>
      <c r="AC145" s="147"/>
      <c r="AD145" s="147"/>
    </row>
    <row r="146" spans="18:30" x14ac:dyDescent="0.35">
      <c r="R146" s="147"/>
      <c r="S146" s="147"/>
      <c r="T146" s="147"/>
      <c r="U146" s="147"/>
      <c r="V146" s="147"/>
      <c r="W146" s="147"/>
      <c r="X146" s="147"/>
      <c r="Y146" s="147"/>
      <c r="Z146" s="147"/>
      <c r="AA146" s="147"/>
      <c r="AB146" s="147"/>
      <c r="AC146" s="147"/>
      <c r="AD146" s="147"/>
    </row>
    <row r="147" spans="18:30" x14ac:dyDescent="0.35">
      <c r="R147" s="147"/>
      <c r="S147" s="147"/>
      <c r="T147" s="147"/>
      <c r="U147" s="147"/>
      <c r="V147" s="147"/>
      <c r="W147" s="147"/>
      <c r="X147" s="147"/>
      <c r="Y147" s="147"/>
      <c r="Z147" s="147"/>
      <c r="AA147" s="147"/>
      <c r="AB147" s="147"/>
      <c r="AC147" s="147"/>
      <c r="AD147" s="147"/>
    </row>
    <row r="148" spans="18:30" x14ac:dyDescent="0.35">
      <c r="R148" s="147"/>
      <c r="S148" s="147"/>
      <c r="T148" s="147"/>
      <c r="U148" s="147"/>
      <c r="V148" s="147"/>
      <c r="W148" s="147"/>
      <c r="X148" s="147"/>
      <c r="Y148" s="147"/>
      <c r="Z148" s="147"/>
      <c r="AA148" s="147"/>
      <c r="AB148" s="147"/>
      <c r="AC148" s="147"/>
      <c r="AD148" s="147"/>
    </row>
    <row r="149" spans="18:30" x14ac:dyDescent="0.35">
      <c r="R149" s="147"/>
      <c r="S149" s="147"/>
      <c r="T149" s="147"/>
      <c r="U149" s="147"/>
      <c r="V149" s="147"/>
      <c r="W149" s="147"/>
      <c r="X149" s="147"/>
      <c r="Y149" s="147"/>
      <c r="Z149" s="147"/>
      <c r="AA149" s="147"/>
      <c r="AB149" s="147"/>
      <c r="AC149" s="147"/>
      <c r="AD149" s="147"/>
    </row>
    <row r="150" spans="18:30" x14ac:dyDescent="0.35">
      <c r="R150" s="147"/>
      <c r="S150" s="147"/>
      <c r="T150" s="147"/>
      <c r="U150" s="147"/>
      <c r="V150" s="147"/>
      <c r="W150" s="147"/>
      <c r="X150" s="147"/>
      <c r="Y150" s="147"/>
      <c r="Z150" s="147"/>
      <c r="AA150" s="147"/>
      <c r="AB150" s="147"/>
      <c r="AC150" s="147"/>
      <c r="AD150" s="147"/>
    </row>
    <row r="151" spans="18:30" x14ac:dyDescent="0.35">
      <c r="R151" s="147"/>
      <c r="S151" s="147"/>
      <c r="T151" s="147"/>
      <c r="U151" s="147"/>
      <c r="V151" s="147"/>
      <c r="W151" s="147"/>
      <c r="X151" s="147"/>
      <c r="Y151" s="147"/>
      <c r="Z151" s="147"/>
      <c r="AA151" s="147"/>
      <c r="AB151" s="147"/>
      <c r="AC151" s="147"/>
      <c r="AD151" s="147"/>
    </row>
    <row r="152" spans="18:30" x14ac:dyDescent="0.35">
      <c r="R152" s="147"/>
      <c r="S152" s="147"/>
      <c r="T152" s="147"/>
      <c r="U152" s="147"/>
      <c r="V152" s="147"/>
      <c r="W152" s="147"/>
      <c r="X152" s="147"/>
      <c r="Y152" s="147"/>
      <c r="Z152" s="147"/>
      <c r="AA152" s="147"/>
      <c r="AB152" s="147"/>
      <c r="AC152" s="147"/>
      <c r="AD152" s="147"/>
    </row>
    <row r="153" spans="18:30" x14ac:dyDescent="0.35">
      <c r="R153" s="147"/>
      <c r="S153" s="147"/>
      <c r="T153" s="147"/>
      <c r="U153" s="147"/>
      <c r="V153" s="147"/>
      <c r="W153" s="147"/>
      <c r="X153" s="147"/>
      <c r="Y153" s="147"/>
      <c r="Z153" s="147"/>
      <c r="AA153" s="147"/>
      <c r="AB153" s="147"/>
      <c r="AC153" s="147"/>
      <c r="AD153" s="147"/>
    </row>
    <row r="154" spans="18:30" x14ac:dyDescent="0.35">
      <c r="R154" s="147"/>
      <c r="S154" s="147"/>
      <c r="T154" s="147"/>
      <c r="U154" s="147"/>
      <c r="V154" s="147"/>
      <c r="W154" s="147"/>
      <c r="X154" s="147"/>
      <c r="Y154" s="147"/>
      <c r="Z154" s="147"/>
      <c r="AA154" s="147"/>
      <c r="AB154" s="147"/>
      <c r="AC154" s="147"/>
      <c r="AD154" s="147"/>
    </row>
    <row r="155" spans="18:30" x14ac:dyDescent="0.35">
      <c r="R155" s="147"/>
      <c r="S155" s="147"/>
      <c r="T155" s="147"/>
      <c r="U155" s="147"/>
      <c r="V155" s="147"/>
      <c r="W155" s="147"/>
      <c r="X155" s="147"/>
      <c r="Y155" s="147"/>
      <c r="Z155" s="147"/>
      <c r="AA155" s="147"/>
      <c r="AB155" s="147"/>
      <c r="AC155" s="147"/>
      <c r="AD155" s="147"/>
    </row>
    <row r="156" spans="18:30" x14ac:dyDescent="0.35">
      <c r="R156" s="147"/>
      <c r="S156" s="147"/>
      <c r="T156" s="147"/>
      <c r="U156" s="147"/>
      <c r="V156" s="147"/>
      <c r="W156" s="147"/>
      <c r="X156" s="147"/>
      <c r="Y156" s="147"/>
      <c r="Z156" s="147"/>
      <c r="AA156" s="147"/>
      <c r="AB156" s="147"/>
      <c r="AC156" s="147"/>
      <c r="AD156" s="147"/>
    </row>
    <row r="157" spans="18:30" x14ac:dyDescent="0.35">
      <c r="R157" s="147"/>
      <c r="S157" s="147"/>
      <c r="T157" s="147"/>
      <c r="U157" s="147"/>
      <c r="V157" s="147"/>
      <c r="W157" s="147"/>
      <c r="X157" s="147"/>
      <c r="Y157" s="147"/>
      <c r="Z157" s="147"/>
      <c r="AA157" s="147"/>
      <c r="AB157" s="147"/>
      <c r="AC157" s="147"/>
      <c r="AD157" s="147"/>
    </row>
    <row r="158" spans="18:30" x14ac:dyDescent="0.35">
      <c r="R158" s="147"/>
      <c r="S158" s="147"/>
      <c r="T158" s="147"/>
      <c r="U158" s="147"/>
      <c r="V158" s="147"/>
      <c r="W158" s="147"/>
      <c r="X158" s="147"/>
      <c r="Y158" s="147"/>
      <c r="Z158" s="147"/>
      <c r="AA158" s="147"/>
      <c r="AB158" s="147"/>
      <c r="AC158" s="147"/>
      <c r="AD158" s="147"/>
    </row>
    <row r="159" spans="18:30" x14ac:dyDescent="0.35">
      <c r="R159" s="147"/>
      <c r="S159" s="147"/>
      <c r="T159" s="147"/>
      <c r="U159" s="147"/>
      <c r="V159" s="147"/>
      <c r="W159" s="147"/>
      <c r="X159" s="147"/>
      <c r="Y159" s="147"/>
      <c r="Z159" s="147"/>
      <c r="AA159" s="147"/>
      <c r="AB159" s="147"/>
      <c r="AC159" s="147"/>
      <c r="AD159" s="147"/>
    </row>
    <row r="160" spans="18:30" x14ac:dyDescent="0.35">
      <c r="R160" s="147"/>
      <c r="S160" s="147"/>
      <c r="T160" s="147"/>
      <c r="U160" s="147"/>
      <c r="V160" s="147"/>
      <c r="W160" s="147"/>
      <c r="X160" s="147"/>
      <c r="Y160" s="147"/>
      <c r="Z160" s="147"/>
      <c r="AA160" s="147"/>
      <c r="AB160" s="147"/>
      <c r="AC160" s="147"/>
      <c r="AD160" s="147"/>
    </row>
    <row r="161" spans="18:30" x14ac:dyDescent="0.35">
      <c r="R161" s="147"/>
      <c r="S161" s="147"/>
      <c r="T161" s="147"/>
      <c r="U161" s="147"/>
      <c r="V161" s="147"/>
      <c r="W161" s="147"/>
      <c r="X161" s="147"/>
      <c r="Y161" s="147"/>
      <c r="Z161" s="147"/>
      <c r="AA161" s="147"/>
      <c r="AB161" s="147"/>
      <c r="AC161" s="147"/>
      <c r="AD161" s="147"/>
    </row>
    <row r="162" spans="18:30" x14ac:dyDescent="0.35">
      <c r="R162" s="147"/>
      <c r="S162" s="147"/>
      <c r="T162" s="147"/>
      <c r="U162" s="147"/>
      <c r="V162" s="147"/>
      <c r="W162" s="147"/>
      <c r="X162" s="147"/>
      <c r="Y162" s="147"/>
      <c r="Z162" s="147"/>
      <c r="AA162" s="147"/>
      <c r="AB162" s="147"/>
      <c r="AC162" s="147"/>
      <c r="AD162" s="147"/>
    </row>
    <row r="163" spans="18:30" x14ac:dyDescent="0.35">
      <c r="R163" s="147"/>
      <c r="S163" s="147"/>
      <c r="T163" s="147"/>
      <c r="U163" s="147"/>
      <c r="V163" s="147"/>
      <c r="W163" s="147"/>
      <c r="X163" s="147"/>
      <c r="Y163" s="147"/>
      <c r="Z163" s="147"/>
      <c r="AA163" s="147"/>
      <c r="AB163" s="147"/>
      <c r="AC163" s="147"/>
      <c r="AD163" s="147"/>
    </row>
    <row r="164" spans="18:30" x14ac:dyDescent="0.35">
      <c r="R164" s="147"/>
      <c r="S164" s="147"/>
      <c r="T164" s="147"/>
      <c r="U164" s="147"/>
      <c r="V164" s="147"/>
      <c r="W164" s="147"/>
      <c r="X164" s="147"/>
      <c r="Y164" s="147"/>
      <c r="Z164" s="147"/>
      <c r="AA164" s="147"/>
      <c r="AB164" s="147"/>
      <c r="AC164" s="147"/>
      <c r="AD164" s="147"/>
    </row>
    <row r="165" spans="18:30" x14ac:dyDescent="0.35">
      <c r="R165" s="147"/>
      <c r="S165" s="147"/>
      <c r="T165" s="147"/>
      <c r="U165" s="147"/>
      <c r="V165" s="147"/>
      <c r="W165" s="147"/>
      <c r="X165" s="147"/>
      <c r="Y165" s="147"/>
      <c r="Z165" s="147"/>
      <c r="AA165" s="147"/>
      <c r="AB165" s="147"/>
      <c r="AC165" s="147"/>
      <c r="AD165" s="147"/>
    </row>
    <row r="166" spans="18:30" x14ac:dyDescent="0.35">
      <c r="R166" s="147"/>
      <c r="S166" s="147"/>
      <c r="T166" s="147"/>
      <c r="U166" s="147"/>
      <c r="V166" s="147"/>
      <c r="W166" s="147"/>
      <c r="X166" s="147"/>
      <c r="Y166" s="147"/>
      <c r="Z166" s="147"/>
      <c r="AA166" s="147"/>
      <c r="AB166" s="147"/>
      <c r="AC166" s="147"/>
      <c r="AD166" s="147"/>
    </row>
    <row r="167" spans="18:30" x14ac:dyDescent="0.35">
      <c r="R167" s="147"/>
      <c r="S167" s="147"/>
      <c r="T167" s="147"/>
      <c r="U167" s="147"/>
      <c r="V167" s="147"/>
      <c r="W167" s="147"/>
      <c r="X167" s="147"/>
      <c r="Y167" s="147"/>
      <c r="Z167" s="147"/>
      <c r="AA167" s="147"/>
      <c r="AB167" s="147"/>
      <c r="AC167" s="147"/>
      <c r="AD167" s="147"/>
    </row>
    <row r="168" spans="18:30" x14ac:dyDescent="0.35">
      <c r="R168" s="147"/>
      <c r="S168" s="147"/>
      <c r="T168" s="147"/>
      <c r="U168" s="147"/>
      <c r="V168" s="147"/>
      <c r="W168" s="147"/>
      <c r="X168" s="147"/>
      <c r="Y168" s="147"/>
      <c r="Z168" s="147"/>
      <c r="AA168" s="147"/>
      <c r="AB168" s="147"/>
      <c r="AC168" s="147"/>
      <c r="AD168" s="147"/>
    </row>
    <row r="169" spans="18:30" x14ac:dyDescent="0.35">
      <c r="R169" s="147"/>
      <c r="S169" s="147"/>
      <c r="T169" s="147"/>
      <c r="U169" s="147"/>
      <c r="V169" s="147"/>
      <c r="W169" s="147"/>
      <c r="X169" s="147"/>
      <c r="Y169" s="147"/>
      <c r="Z169" s="147"/>
      <c r="AA169" s="147"/>
      <c r="AB169" s="147"/>
      <c r="AC169" s="147"/>
      <c r="AD169" s="147"/>
    </row>
    <row r="170" spans="18:30" x14ac:dyDescent="0.35">
      <c r="R170" s="147"/>
      <c r="S170" s="147"/>
      <c r="T170" s="147"/>
      <c r="U170" s="147"/>
      <c r="V170" s="147"/>
      <c r="W170" s="147"/>
      <c r="X170" s="147"/>
      <c r="Y170" s="147"/>
      <c r="Z170" s="147"/>
      <c r="AA170" s="147"/>
      <c r="AB170" s="147"/>
      <c r="AC170" s="147"/>
      <c r="AD170" s="147"/>
    </row>
    <row r="171" spans="18:30" x14ac:dyDescent="0.35">
      <c r="R171" s="147"/>
      <c r="S171" s="147"/>
      <c r="T171" s="147"/>
      <c r="U171" s="147"/>
      <c r="V171" s="147"/>
      <c r="W171" s="147"/>
      <c r="X171" s="147"/>
      <c r="Y171" s="147"/>
      <c r="Z171" s="147"/>
      <c r="AA171" s="147"/>
      <c r="AB171" s="147"/>
      <c r="AC171" s="147"/>
      <c r="AD171" s="147"/>
    </row>
    <row r="172" spans="18:30" x14ac:dyDescent="0.35">
      <c r="R172" s="147"/>
      <c r="S172" s="147"/>
      <c r="T172" s="147"/>
      <c r="U172" s="147"/>
      <c r="V172" s="147"/>
      <c r="W172" s="147"/>
      <c r="X172" s="147"/>
      <c r="Y172" s="147"/>
      <c r="Z172" s="147"/>
      <c r="AA172" s="147"/>
      <c r="AB172" s="147"/>
      <c r="AC172" s="147"/>
      <c r="AD172" s="147"/>
    </row>
    <row r="173" spans="18:30" x14ac:dyDescent="0.35">
      <c r="R173" s="147"/>
      <c r="S173" s="147"/>
      <c r="T173" s="147"/>
      <c r="U173" s="147"/>
      <c r="V173" s="147"/>
      <c r="W173" s="147"/>
      <c r="X173" s="147"/>
      <c r="Y173" s="147"/>
      <c r="Z173" s="147"/>
      <c r="AA173" s="147"/>
      <c r="AB173" s="147"/>
      <c r="AC173" s="147"/>
      <c r="AD173" s="147"/>
    </row>
    <row r="174" spans="18:30" x14ac:dyDescent="0.35">
      <c r="R174" s="147"/>
      <c r="S174" s="147"/>
      <c r="T174" s="147"/>
      <c r="U174" s="147"/>
      <c r="V174" s="147"/>
      <c r="W174" s="147"/>
      <c r="X174" s="147"/>
      <c r="Y174" s="147"/>
      <c r="Z174" s="147"/>
      <c r="AA174" s="147"/>
      <c r="AB174" s="147"/>
      <c r="AC174" s="147"/>
      <c r="AD174" s="147"/>
    </row>
    <row r="175" spans="18:30" x14ac:dyDescent="0.35">
      <c r="R175" s="147"/>
      <c r="S175" s="147"/>
      <c r="T175" s="147"/>
      <c r="U175" s="147"/>
      <c r="V175" s="147"/>
      <c r="W175" s="147"/>
      <c r="X175" s="147"/>
      <c r="Y175" s="147"/>
      <c r="Z175" s="147"/>
      <c r="AA175" s="147"/>
      <c r="AB175" s="147"/>
      <c r="AC175" s="147"/>
      <c r="AD175" s="147"/>
    </row>
    <row r="176" spans="18:30" x14ac:dyDescent="0.35">
      <c r="R176" s="147"/>
      <c r="S176" s="147"/>
      <c r="T176" s="147"/>
      <c r="U176" s="147"/>
      <c r="V176" s="147"/>
      <c r="W176" s="147"/>
      <c r="X176" s="147"/>
      <c r="Y176" s="147"/>
      <c r="Z176" s="147"/>
      <c r="AA176" s="147"/>
      <c r="AB176" s="147"/>
      <c r="AC176" s="147"/>
      <c r="AD176" s="147"/>
    </row>
    <row r="177" spans="18:30" x14ac:dyDescent="0.35">
      <c r="R177" s="147"/>
      <c r="S177" s="147"/>
      <c r="T177" s="147"/>
      <c r="U177" s="147"/>
      <c r="V177" s="147"/>
      <c r="W177" s="147"/>
      <c r="X177" s="147"/>
      <c r="Y177" s="147"/>
      <c r="Z177" s="147"/>
      <c r="AA177" s="147"/>
      <c r="AB177" s="147"/>
      <c r="AC177" s="147"/>
      <c r="AD177" s="147"/>
    </row>
    <row r="178" spans="18:30" x14ac:dyDescent="0.35">
      <c r="R178" s="147"/>
      <c r="S178" s="147"/>
      <c r="T178" s="147"/>
      <c r="U178" s="147"/>
      <c r="V178" s="147"/>
      <c r="W178" s="147"/>
      <c r="X178" s="147"/>
      <c r="Y178" s="147"/>
      <c r="Z178" s="147"/>
      <c r="AA178" s="147"/>
      <c r="AB178" s="147"/>
      <c r="AC178" s="147"/>
      <c r="AD178" s="147"/>
    </row>
    <row r="179" spans="18:30" x14ac:dyDescent="0.35">
      <c r="R179" s="147"/>
      <c r="S179" s="147"/>
      <c r="T179" s="147"/>
      <c r="U179" s="147"/>
      <c r="V179" s="147"/>
      <c r="W179" s="147"/>
      <c r="X179" s="147"/>
      <c r="Y179" s="147"/>
      <c r="Z179" s="147"/>
      <c r="AA179" s="147"/>
      <c r="AB179" s="147"/>
      <c r="AC179" s="147"/>
      <c r="AD179" s="147"/>
    </row>
    <row r="180" spans="18:30" x14ac:dyDescent="0.35">
      <c r="R180" s="147"/>
      <c r="S180" s="147"/>
      <c r="T180" s="147"/>
      <c r="U180" s="147"/>
      <c r="V180" s="147"/>
      <c r="W180" s="147"/>
      <c r="X180" s="147"/>
      <c r="Y180" s="147"/>
      <c r="Z180" s="147"/>
      <c r="AA180" s="147"/>
      <c r="AB180" s="147"/>
      <c r="AC180" s="147"/>
      <c r="AD180" s="147"/>
    </row>
    <row r="181" spans="18:30" x14ac:dyDescent="0.35">
      <c r="R181" s="147"/>
      <c r="S181" s="147"/>
      <c r="T181" s="147"/>
      <c r="U181" s="147"/>
      <c r="V181" s="147"/>
      <c r="W181" s="147"/>
      <c r="X181" s="147"/>
      <c r="Y181" s="147"/>
      <c r="Z181" s="147"/>
      <c r="AA181" s="147"/>
      <c r="AB181" s="147"/>
      <c r="AC181" s="147"/>
      <c r="AD181" s="147"/>
    </row>
    <row r="182" spans="18:30" x14ac:dyDescent="0.35">
      <c r="R182" s="147"/>
      <c r="S182" s="147"/>
      <c r="T182" s="147"/>
      <c r="U182" s="147"/>
      <c r="V182" s="147"/>
      <c r="W182" s="147"/>
      <c r="X182" s="147"/>
      <c r="Y182" s="147"/>
      <c r="Z182" s="147"/>
      <c r="AA182" s="147"/>
      <c r="AB182" s="147"/>
      <c r="AC182" s="147"/>
      <c r="AD182" s="147"/>
    </row>
  </sheetData>
  <mergeCells count="2">
    <mergeCell ref="B29:G29"/>
    <mergeCell ref="B28:G28"/>
  </mergeCells>
  <conditionalFormatting sqref="G34:G36">
    <cfRule type="expression" dxfId="6" priority="8">
      <formula>G34&gt;L34</formula>
    </cfRule>
  </conditionalFormatting>
  <conditionalFormatting sqref="L8:L13">
    <cfRule type="expression" dxfId="5" priority="9">
      <formula>L8&gt;R8</formula>
    </cfRule>
  </conditionalFormatting>
  <conditionalFormatting sqref="L34:L35">
    <cfRule type="expression" dxfId="4" priority="4">
      <formula>$L34&lt;$G34</formula>
    </cfRule>
  </conditionalFormatting>
  <conditionalFormatting sqref="R8:R12">
    <cfRule type="expression" dxfId="3" priority="7">
      <formula>$L8&gt;$R8</formula>
    </cfRule>
  </conditionalFormatting>
  <conditionalFormatting sqref="S19:S20">
    <cfRule type="expression" dxfId="2" priority="3">
      <formula>$S19&lt;M19</formula>
    </cfRule>
  </conditionalFormatting>
  <conditionalFormatting sqref="S22:S24">
    <cfRule type="expression" dxfId="1" priority="1">
      <formula>$S22&lt;M22</formula>
    </cfRule>
    <cfRule type="expression" dxfId="0" priority="2">
      <formula>$L22&gt;$R22</formula>
    </cfRule>
  </conditionalFormatting>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3DAF864-0D4D-43CA-988A-92EBF9A4339B}">
          <x14:formula1>
            <xm:f>'Données efficacité énergétique'!$A$5:$A$15</xm:f>
          </x14:formula1>
          <xm:sqref>H19:H20 C34:C35 H22:H23 G8:G12</xm:sqref>
        </x14:dataValidation>
        <x14:dataValidation type="list" allowBlank="1" showInputMessage="1" showErrorMessage="1" xr:uid="{3069CF69-2922-4EF4-8550-079D960F16A5}">
          <x14:formula1>
            <xm:f>'Données efficacité énergétique'!$K$4:$N$4</xm:f>
          </x14:formula1>
          <xm:sqref>U4</xm:sqref>
        </x14:dataValidation>
        <x14:dataValidation type="list" allowBlank="1" showInputMessage="1" showErrorMessage="1" xr:uid="{F6AFFEF3-EBBE-4229-B85B-B8CF966CBE60}">
          <x14:formula1>
            <xm:f>'Zones climatiques'!$B$3:$B$99</xm:f>
          </x14:formula1>
          <xm:sqref>U2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M22"/>
  <sheetViews>
    <sheetView zoomScale="115" zoomScaleNormal="115" workbookViewId="0">
      <selection activeCell="C33" sqref="C33"/>
    </sheetView>
  </sheetViews>
  <sheetFormatPr baseColWidth="10" defaultColWidth="11.453125" defaultRowHeight="14.5" x14ac:dyDescent="0.35"/>
  <cols>
    <col min="1" max="1" width="25.81640625" customWidth="1"/>
  </cols>
  <sheetData>
    <row r="1" spans="1:6" ht="15.5" x14ac:dyDescent="0.35">
      <c r="A1" s="87" t="s">
        <v>7</v>
      </c>
    </row>
    <row r="2" spans="1:6" ht="15.5" x14ac:dyDescent="0.35">
      <c r="A2" s="176"/>
    </row>
    <row r="3" spans="1:6" ht="31.5" x14ac:dyDescent="0.35">
      <c r="A3" s="88" t="s">
        <v>174</v>
      </c>
      <c r="B3" s="88" t="s">
        <v>175</v>
      </c>
      <c r="C3" s="88" t="s">
        <v>176</v>
      </c>
      <c r="D3" s="88" t="s">
        <v>177</v>
      </c>
      <c r="E3" s="88" t="s">
        <v>178</v>
      </c>
      <c r="F3" s="88" t="s">
        <v>179</v>
      </c>
    </row>
    <row r="4" spans="1:6" x14ac:dyDescent="0.35">
      <c r="A4" s="74">
        <v>2018</v>
      </c>
      <c r="B4" s="75">
        <v>11916</v>
      </c>
      <c r="C4" s="74">
        <v>14</v>
      </c>
      <c r="D4" s="75">
        <v>6347</v>
      </c>
      <c r="E4" s="76"/>
      <c r="F4" s="76"/>
    </row>
    <row r="5" spans="1:6" x14ac:dyDescent="0.35">
      <c r="A5" s="74">
        <v>2019</v>
      </c>
      <c r="B5" s="75">
        <v>13000</v>
      </c>
      <c r="C5" s="74">
        <v>16</v>
      </c>
      <c r="D5" s="75">
        <v>6500</v>
      </c>
      <c r="E5" s="76"/>
      <c r="F5" s="76"/>
    </row>
    <row r="6" spans="1:6" x14ac:dyDescent="0.35">
      <c r="A6" s="74">
        <v>2020</v>
      </c>
      <c r="B6" s="75">
        <v>15015</v>
      </c>
      <c r="C6" s="74">
        <v>22</v>
      </c>
      <c r="D6" s="75">
        <v>7780</v>
      </c>
      <c r="E6" s="76"/>
      <c r="F6" s="76"/>
    </row>
    <row r="7" spans="1:6" x14ac:dyDescent="0.35">
      <c r="A7" s="74">
        <v>2021</v>
      </c>
      <c r="B7" s="75">
        <v>27510</v>
      </c>
      <c r="C7" s="74">
        <v>27</v>
      </c>
      <c r="D7" s="75">
        <v>14254</v>
      </c>
      <c r="E7" s="76"/>
      <c r="F7" s="76"/>
    </row>
    <row r="8" spans="1:6" x14ac:dyDescent="0.35">
      <c r="A8" s="74">
        <v>2022</v>
      </c>
      <c r="B8" s="75">
        <v>31643</v>
      </c>
      <c r="C8" s="74">
        <v>31</v>
      </c>
      <c r="D8" s="75">
        <v>16440</v>
      </c>
      <c r="E8" s="76"/>
      <c r="F8" s="76"/>
    </row>
    <row r="9" spans="1:6" x14ac:dyDescent="0.35">
      <c r="A9" s="74" t="s">
        <v>180</v>
      </c>
      <c r="B9" s="74" t="s">
        <v>180</v>
      </c>
      <c r="C9" s="74" t="s">
        <v>180</v>
      </c>
      <c r="D9" s="74" t="s">
        <v>180</v>
      </c>
      <c r="E9" s="74" t="s">
        <v>180</v>
      </c>
      <c r="F9" s="74" t="s">
        <v>180</v>
      </c>
    </row>
    <row r="11" spans="1:6" ht="15" thickBot="1" x14ac:dyDescent="0.4"/>
    <row r="12" spans="1:6" ht="28.5" thickBot="1" x14ac:dyDescent="0.4">
      <c r="A12" s="610"/>
      <c r="B12" s="735" t="s">
        <v>781</v>
      </c>
      <c r="C12" s="736"/>
      <c r="D12" s="735" t="s">
        <v>782</v>
      </c>
      <c r="E12" s="736"/>
      <c r="F12" s="611" t="s">
        <v>783</v>
      </c>
    </row>
    <row r="13" spans="1:6" ht="15" thickBot="1" x14ac:dyDescent="0.4">
      <c r="A13" s="612"/>
      <c r="B13" s="613" t="s">
        <v>784</v>
      </c>
      <c r="C13" s="613" t="s">
        <v>785</v>
      </c>
      <c r="D13" s="613" t="s">
        <v>786</v>
      </c>
      <c r="E13" s="613" t="s">
        <v>785</v>
      </c>
      <c r="F13" s="614"/>
    </row>
    <row r="14" spans="1:6" ht="28.5" thickBot="1" x14ac:dyDescent="0.4">
      <c r="A14" s="624" t="s">
        <v>787</v>
      </c>
      <c r="B14" s="615"/>
      <c r="C14" s="615"/>
      <c r="D14" s="615"/>
      <c r="E14" s="615"/>
      <c r="F14" s="616"/>
    </row>
    <row r="15" spans="1:6" ht="28.5" thickBot="1" x14ac:dyDescent="0.4">
      <c r="A15" s="624" t="s">
        <v>788</v>
      </c>
      <c r="B15" s="615"/>
      <c r="C15" s="615"/>
      <c r="D15" s="615"/>
      <c r="E15" s="615"/>
      <c r="F15" s="616"/>
    </row>
    <row r="16" spans="1:6" ht="15" thickBot="1" x14ac:dyDescent="0.4">
      <c r="A16" s="625" t="s">
        <v>789</v>
      </c>
      <c r="B16" s="617"/>
      <c r="C16" s="617"/>
      <c r="D16" s="617"/>
      <c r="E16" s="617"/>
      <c r="F16" s="618"/>
    </row>
    <row r="17" spans="1:13" ht="28.5" thickBot="1" x14ac:dyDescent="0.4">
      <c r="A17" s="624" t="s">
        <v>790</v>
      </c>
      <c r="B17" s="619"/>
      <c r="C17" s="619"/>
      <c r="D17" s="619"/>
      <c r="E17" s="619"/>
      <c r="F17" s="620"/>
    </row>
    <row r="18" spans="1:13" ht="15" thickBot="1" x14ac:dyDescent="0.4">
      <c r="A18" s="625" t="s">
        <v>791</v>
      </c>
      <c r="B18" s="619"/>
      <c r="C18" s="619"/>
      <c r="D18" s="619"/>
      <c r="E18" s="619"/>
      <c r="F18" s="620"/>
    </row>
    <row r="19" spans="1:13" ht="28.5" thickBot="1" x14ac:dyDescent="0.4">
      <c r="A19" s="624" t="s">
        <v>792</v>
      </c>
      <c r="B19" s="619"/>
      <c r="C19" s="619"/>
      <c r="D19" s="619"/>
      <c r="E19" s="619"/>
      <c r="F19" s="620"/>
    </row>
    <row r="20" spans="1:13" ht="15" thickBot="1" x14ac:dyDescent="0.4">
      <c r="A20" s="625" t="s">
        <v>791</v>
      </c>
      <c r="B20" s="619"/>
      <c r="C20" s="619"/>
      <c r="D20" s="619"/>
      <c r="E20" s="619"/>
      <c r="F20" s="620"/>
    </row>
    <row r="21" spans="1:13" x14ac:dyDescent="0.35">
      <c r="A21" s="621" t="s">
        <v>793</v>
      </c>
      <c r="B21" s="622"/>
      <c r="C21" s="622"/>
      <c r="D21" s="622"/>
      <c r="E21" s="622"/>
      <c r="F21" s="622"/>
      <c r="G21" s="622"/>
      <c r="H21" s="622"/>
      <c r="I21" s="622"/>
      <c r="J21" s="622"/>
      <c r="K21" s="622"/>
      <c r="L21" s="622"/>
      <c r="M21" s="622"/>
    </row>
    <row r="22" spans="1:13" x14ac:dyDescent="0.35">
      <c r="A22" s="623"/>
    </row>
  </sheetData>
  <mergeCells count="2">
    <mergeCell ref="B12:C12"/>
    <mergeCell ref="D12:E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Q243"/>
  <sheetViews>
    <sheetView workbookViewId="0">
      <selection activeCell="F29" sqref="F29:G29"/>
    </sheetView>
  </sheetViews>
  <sheetFormatPr baseColWidth="10" defaultColWidth="11.453125" defaultRowHeight="14.5" x14ac:dyDescent="0.35"/>
  <cols>
    <col min="1" max="1" width="10.1796875" customWidth="1"/>
    <col min="2" max="3" width="19.26953125" customWidth="1"/>
    <col min="4" max="4" width="17.453125" customWidth="1"/>
    <col min="5" max="5" width="29.7265625" customWidth="1"/>
  </cols>
  <sheetData>
    <row r="1" spans="1:17" ht="15.5" x14ac:dyDescent="0.35">
      <c r="A1" s="87" t="s">
        <v>181</v>
      </c>
      <c r="B1" s="147"/>
      <c r="C1" s="147"/>
      <c r="D1" s="147"/>
      <c r="E1" s="147"/>
      <c r="F1" s="147"/>
      <c r="G1" s="147"/>
      <c r="H1" s="147"/>
      <c r="I1" s="147"/>
      <c r="J1" s="147"/>
      <c r="K1" s="147"/>
      <c r="L1" s="147"/>
      <c r="M1" s="147"/>
      <c r="N1" s="147"/>
      <c r="O1" s="147"/>
      <c r="P1" s="147"/>
      <c r="Q1" s="147"/>
    </row>
    <row r="2" spans="1:17" ht="15.5" x14ac:dyDescent="0.35">
      <c r="A2" s="182" t="s">
        <v>182</v>
      </c>
      <c r="B2" s="147"/>
      <c r="C2" s="147"/>
      <c r="D2" s="147"/>
      <c r="E2" s="147"/>
      <c r="F2" s="147"/>
      <c r="G2" s="147"/>
      <c r="H2" s="147"/>
      <c r="I2" s="147"/>
      <c r="J2" s="147"/>
      <c r="K2" s="147"/>
      <c r="L2" s="147"/>
      <c r="M2" s="147"/>
      <c r="N2" s="147"/>
      <c r="O2" s="147"/>
      <c r="P2" s="147"/>
      <c r="Q2" s="147"/>
    </row>
    <row r="3" spans="1:17" x14ac:dyDescent="0.35">
      <c r="A3" s="147"/>
      <c r="B3" s="737" t="s">
        <v>183</v>
      </c>
      <c r="C3" s="738"/>
      <c r="D3" s="738"/>
      <c r="E3" s="739"/>
      <c r="F3" s="147"/>
      <c r="G3" s="147"/>
      <c r="H3" s="147"/>
      <c r="I3" s="147"/>
      <c r="J3" s="147"/>
      <c r="K3" s="147"/>
      <c r="L3" s="147"/>
      <c r="M3" s="147"/>
      <c r="N3" s="147"/>
      <c r="O3" s="147"/>
      <c r="P3" s="147"/>
      <c r="Q3" s="147"/>
    </row>
    <row r="4" spans="1:17" ht="15" thickBot="1" x14ac:dyDescent="0.4">
      <c r="A4" s="147"/>
      <c r="B4" s="183"/>
      <c r="C4" s="183"/>
      <c r="D4" s="183"/>
      <c r="E4" s="183"/>
      <c r="F4" s="147"/>
      <c r="G4" s="147"/>
      <c r="H4" s="147"/>
      <c r="I4" s="147"/>
      <c r="J4" s="147"/>
      <c r="K4" s="147"/>
      <c r="L4" s="147"/>
      <c r="M4" s="147"/>
      <c r="N4" s="147"/>
      <c r="O4" s="147"/>
      <c r="P4" s="147"/>
      <c r="Q4" s="147"/>
    </row>
    <row r="5" spans="1:17" ht="28.5" thickBot="1" x14ac:dyDescent="0.4">
      <c r="A5" s="147"/>
      <c r="B5" s="184" t="s">
        <v>184</v>
      </c>
      <c r="C5" s="185" t="s">
        <v>185</v>
      </c>
      <c r="D5" s="186" t="s">
        <v>186</v>
      </c>
      <c r="E5" s="183"/>
      <c r="F5" s="147"/>
      <c r="G5" s="147"/>
      <c r="H5" s="147"/>
      <c r="I5" s="147"/>
      <c r="J5" s="147"/>
      <c r="K5" s="147"/>
      <c r="L5" s="147"/>
      <c r="M5" s="147"/>
      <c r="N5" s="147"/>
      <c r="O5" s="147"/>
      <c r="P5" s="147"/>
      <c r="Q5" s="147"/>
    </row>
    <row r="6" spans="1:17" ht="15" thickBot="1" x14ac:dyDescent="0.4">
      <c r="A6" s="147"/>
      <c r="B6" s="187" t="s">
        <v>187</v>
      </c>
      <c r="C6" s="188"/>
      <c r="D6" s="189">
        <f>SUM(C6:C10)</f>
        <v>0</v>
      </c>
      <c r="E6" s="183"/>
      <c r="F6" s="147"/>
      <c r="G6" s="147"/>
      <c r="H6" s="147"/>
      <c r="I6" s="147"/>
      <c r="J6" s="147"/>
      <c r="K6" s="147"/>
      <c r="L6" s="147"/>
      <c r="M6" s="147"/>
      <c r="N6" s="147"/>
      <c r="O6" s="147"/>
      <c r="P6" s="147"/>
      <c r="Q6" s="147"/>
    </row>
    <row r="7" spans="1:17" x14ac:dyDescent="0.35">
      <c r="A7" s="147"/>
      <c r="B7" s="190" t="s">
        <v>188</v>
      </c>
      <c r="C7" s="191"/>
      <c r="D7" s="192"/>
      <c r="E7" s="183"/>
      <c r="F7" s="147"/>
      <c r="G7" s="147"/>
      <c r="H7" s="147"/>
      <c r="I7" s="147"/>
      <c r="J7" s="147"/>
      <c r="K7" s="147"/>
      <c r="L7" s="147"/>
      <c r="M7" s="147"/>
      <c r="N7" s="147"/>
      <c r="O7" s="147"/>
      <c r="P7" s="147"/>
      <c r="Q7" s="147"/>
    </row>
    <row r="8" spans="1:17" x14ac:dyDescent="0.35">
      <c r="A8" s="147"/>
      <c r="B8" s="190" t="s">
        <v>189</v>
      </c>
      <c r="C8" s="191"/>
      <c r="D8" s="192"/>
      <c r="E8" s="183"/>
      <c r="F8" s="147"/>
      <c r="G8" s="147"/>
      <c r="H8" s="147"/>
      <c r="I8" s="147"/>
      <c r="J8" s="147"/>
      <c r="K8" s="147"/>
      <c r="L8" s="147"/>
      <c r="M8" s="147"/>
      <c r="N8" s="147"/>
      <c r="O8" s="147"/>
      <c r="P8" s="147"/>
      <c r="Q8" s="147"/>
    </row>
    <row r="9" spans="1:17" x14ac:dyDescent="0.35">
      <c r="A9" s="147"/>
      <c r="B9" s="190" t="s">
        <v>190</v>
      </c>
      <c r="C9" s="191"/>
      <c r="D9" s="192"/>
      <c r="E9" s="183"/>
      <c r="F9" s="147"/>
      <c r="G9" s="147"/>
      <c r="H9" s="147"/>
      <c r="I9" s="147"/>
      <c r="J9" s="147"/>
      <c r="K9" s="147"/>
      <c r="L9" s="147"/>
      <c r="M9" s="147"/>
      <c r="N9" s="147"/>
      <c r="O9" s="147"/>
      <c r="P9" s="147"/>
      <c r="Q9" s="147"/>
    </row>
    <row r="10" spans="1:17" ht="15" thickBot="1" x14ac:dyDescent="0.4">
      <c r="A10" s="147"/>
      <c r="B10" s="236" t="s">
        <v>191</v>
      </c>
      <c r="C10" s="237"/>
      <c r="D10" s="192"/>
      <c r="E10" s="183"/>
      <c r="F10" s="147"/>
      <c r="G10" s="147"/>
      <c r="H10" s="147"/>
      <c r="I10" s="147"/>
      <c r="J10" s="147"/>
      <c r="K10" s="147"/>
      <c r="L10" s="147"/>
      <c r="M10" s="147"/>
      <c r="N10" s="147"/>
      <c r="O10" s="147"/>
      <c r="P10" s="147"/>
      <c r="Q10" s="147"/>
    </row>
    <row r="11" spans="1:17" ht="15" thickBot="1" x14ac:dyDescent="0.4">
      <c r="A11" s="147"/>
      <c r="B11" s="238" t="s">
        <v>192</v>
      </c>
      <c r="C11" s="239"/>
      <c r="D11" s="226">
        <f>SUM(C11:C13)</f>
        <v>0</v>
      </c>
      <c r="E11" s="183"/>
      <c r="F11" s="147"/>
      <c r="G11" s="147"/>
      <c r="H11" s="147"/>
      <c r="I11" s="147"/>
      <c r="J11" s="147"/>
      <c r="K11" s="147"/>
      <c r="L11" s="147"/>
      <c r="M11" s="147"/>
      <c r="N11" s="147"/>
      <c r="O11" s="147"/>
      <c r="P11" s="147"/>
      <c r="Q11" s="147"/>
    </row>
    <row r="12" spans="1:17" x14ac:dyDescent="0.35">
      <c r="A12" s="147"/>
      <c r="B12" s="224" t="s">
        <v>193</v>
      </c>
      <c r="C12" s="225"/>
      <c r="D12" s="192"/>
      <c r="E12" s="183"/>
      <c r="F12" s="147"/>
      <c r="G12" s="147"/>
      <c r="H12" s="147"/>
      <c r="I12" s="147"/>
      <c r="J12" s="147"/>
      <c r="K12" s="147"/>
      <c r="L12" s="147"/>
      <c r="M12" s="147"/>
      <c r="N12" s="147"/>
      <c r="O12" s="147"/>
      <c r="P12" s="147"/>
      <c r="Q12" s="147"/>
    </row>
    <row r="13" spans="1:17" ht="15" thickBot="1" x14ac:dyDescent="0.4">
      <c r="A13" s="147"/>
      <c r="B13" s="227" t="s">
        <v>194</v>
      </c>
      <c r="C13" s="228"/>
      <c r="D13" s="193"/>
      <c r="E13" s="183"/>
      <c r="F13" s="147"/>
      <c r="G13" s="147"/>
      <c r="H13" s="147"/>
      <c r="I13" s="147"/>
      <c r="J13" s="147"/>
      <c r="K13" s="147"/>
      <c r="L13" s="147"/>
      <c r="M13" s="147"/>
      <c r="N13" s="147"/>
      <c r="O13" s="147"/>
      <c r="P13" s="147"/>
      <c r="Q13" s="147"/>
    </row>
    <row r="14" spans="1:17" ht="15" thickBot="1" x14ac:dyDescent="0.4">
      <c r="A14" s="147"/>
      <c r="B14" s="229" t="s">
        <v>195</v>
      </c>
      <c r="C14" s="230"/>
      <c r="D14" s="235">
        <f>SUM(C14:C16)</f>
        <v>0</v>
      </c>
      <c r="E14" s="183"/>
      <c r="F14" s="147"/>
      <c r="G14" s="147"/>
      <c r="H14" s="147"/>
      <c r="I14" s="147"/>
      <c r="J14" s="147"/>
      <c r="K14" s="147"/>
      <c r="L14" s="147"/>
      <c r="M14" s="147"/>
      <c r="N14" s="147"/>
      <c r="O14" s="147"/>
      <c r="P14" s="147"/>
      <c r="Q14" s="147"/>
    </row>
    <row r="15" spans="1:17" x14ac:dyDescent="0.35">
      <c r="A15" s="147"/>
      <c r="B15" s="231" t="s">
        <v>196</v>
      </c>
      <c r="C15" s="232"/>
      <c r="D15" s="192"/>
      <c r="E15" s="183"/>
      <c r="F15" s="147"/>
      <c r="G15" s="147"/>
      <c r="H15" s="147"/>
      <c r="I15" s="147"/>
      <c r="J15" s="147"/>
      <c r="K15" s="147"/>
      <c r="L15" s="147"/>
      <c r="M15" s="147"/>
      <c r="N15" s="147"/>
      <c r="O15" s="147"/>
      <c r="P15" s="147"/>
      <c r="Q15" s="147"/>
    </row>
    <row r="16" spans="1:17" ht="15" thickBot="1" x14ac:dyDescent="0.4">
      <c r="A16" s="147"/>
      <c r="B16" s="233" t="s">
        <v>197</v>
      </c>
      <c r="C16" s="234"/>
      <c r="D16" s="193"/>
      <c r="E16" s="183"/>
      <c r="F16" s="147"/>
      <c r="G16" s="147"/>
      <c r="H16" s="147"/>
      <c r="I16" s="147"/>
      <c r="J16" s="147"/>
      <c r="K16" s="147"/>
      <c r="L16" s="147"/>
      <c r="M16" s="147"/>
      <c r="N16" s="147"/>
      <c r="O16" s="147"/>
      <c r="P16" s="147"/>
      <c r="Q16" s="147"/>
    </row>
    <row r="17" spans="1:17" ht="15" thickBot="1" x14ac:dyDescent="0.4">
      <c r="A17" s="147"/>
      <c r="B17" s="194" t="s">
        <v>198</v>
      </c>
      <c r="C17" s="195"/>
      <c r="D17" s="196">
        <f>SUM(C17:C19)</f>
        <v>0</v>
      </c>
      <c r="E17" s="183"/>
      <c r="F17" s="147"/>
      <c r="G17" s="147"/>
      <c r="H17" s="147"/>
      <c r="I17" s="147"/>
      <c r="J17" s="147"/>
      <c r="K17" s="147"/>
      <c r="L17" s="147"/>
      <c r="M17" s="147"/>
      <c r="N17" s="147"/>
      <c r="O17" s="147"/>
      <c r="P17" s="147"/>
      <c r="Q17" s="147"/>
    </row>
    <row r="18" spans="1:17" x14ac:dyDescent="0.35">
      <c r="A18" s="147"/>
      <c r="B18" s="197" t="s">
        <v>199</v>
      </c>
      <c r="C18" s="198"/>
      <c r="D18" s="192"/>
      <c r="E18" s="183"/>
      <c r="F18" s="147"/>
      <c r="G18" s="147"/>
      <c r="H18" s="147"/>
      <c r="I18" s="147"/>
      <c r="J18" s="147"/>
      <c r="K18" s="147"/>
      <c r="L18" s="147"/>
      <c r="M18" s="147"/>
      <c r="N18" s="147"/>
      <c r="O18" s="147"/>
      <c r="P18" s="147"/>
      <c r="Q18" s="147"/>
    </row>
    <row r="19" spans="1:17" ht="15" thickBot="1" x14ac:dyDescent="0.4">
      <c r="A19" s="147"/>
      <c r="B19" s="199" t="s">
        <v>200</v>
      </c>
      <c r="C19" s="200"/>
      <c r="D19" s="193"/>
      <c r="E19" s="183"/>
      <c r="F19" s="147"/>
      <c r="G19" s="147"/>
      <c r="H19" s="147"/>
      <c r="I19" s="147"/>
      <c r="J19" s="147"/>
      <c r="K19" s="147"/>
      <c r="L19" s="147"/>
      <c r="M19" s="147"/>
      <c r="N19" s="147"/>
      <c r="O19" s="147"/>
      <c r="P19" s="147"/>
      <c r="Q19" s="147"/>
    </row>
    <row r="20" spans="1:17" ht="15" thickBot="1" x14ac:dyDescent="0.4">
      <c r="A20" s="147"/>
      <c r="B20" s="201" t="s">
        <v>201</v>
      </c>
      <c r="C20" s="202"/>
      <c r="D20" s="203">
        <f>SUM(C20:C26)</f>
        <v>0</v>
      </c>
      <c r="E20" s="183"/>
      <c r="F20" s="147"/>
      <c r="G20" s="147"/>
      <c r="H20" s="147"/>
      <c r="I20" s="147"/>
      <c r="J20" s="147"/>
      <c r="K20" s="147"/>
      <c r="L20" s="147"/>
      <c r="M20" s="147"/>
      <c r="N20" s="147"/>
      <c r="O20" s="147"/>
      <c r="P20" s="147"/>
      <c r="Q20" s="147"/>
    </row>
    <row r="21" spans="1:17" x14ac:dyDescent="0.35">
      <c r="A21" s="147"/>
      <c r="B21" s="204" t="s">
        <v>202</v>
      </c>
      <c r="C21" s="205"/>
      <c r="D21" s="206"/>
      <c r="E21" s="183"/>
      <c r="F21" s="147"/>
      <c r="G21" s="147"/>
      <c r="H21" s="147"/>
      <c r="I21" s="147"/>
      <c r="J21" s="147"/>
      <c r="K21" s="147"/>
      <c r="L21" s="147"/>
      <c r="M21" s="147"/>
      <c r="N21" s="147"/>
      <c r="O21" s="147"/>
      <c r="P21" s="147"/>
      <c r="Q21" s="147"/>
    </row>
    <row r="22" spans="1:17" x14ac:dyDescent="0.35">
      <c r="A22" s="147"/>
      <c r="B22" s="204" t="s">
        <v>203</v>
      </c>
      <c r="C22" s="205"/>
      <c r="D22" s="192"/>
      <c r="E22" s="183"/>
      <c r="F22" s="147"/>
      <c r="G22" s="147"/>
      <c r="H22" s="147"/>
      <c r="I22" s="147"/>
      <c r="J22" s="147"/>
      <c r="K22" s="147"/>
      <c r="L22" s="147"/>
      <c r="M22" s="147"/>
      <c r="N22" s="147"/>
      <c r="O22" s="147"/>
      <c r="P22" s="147"/>
      <c r="Q22" s="147"/>
    </row>
    <row r="23" spans="1:17" x14ac:dyDescent="0.35">
      <c r="A23" s="147"/>
      <c r="B23" s="204" t="s">
        <v>204</v>
      </c>
      <c r="C23" s="205"/>
      <c r="D23" s="192"/>
      <c r="E23" s="183"/>
      <c r="F23" s="147"/>
      <c r="G23" s="147"/>
      <c r="H23" s="147"/>
      <c r="I23" s="147"/>
      <c r="J23" s="147"/>
      <c r="K23" s="147"/>
      <c r="L23" s="147"/>
      <c r="M23" s="147"/>
      <c r="N23" s="147"/>
      <c r="O23" s="147"/>
      <c r="P23" s="147"/>
      <c r="Q23" s="147"/>
    </row>
    <row r="24" spans="1:17" x14ac:dyDescent="0.35">
      <c r="A24" s="147"/>
      <c r="B24" s="204" t="s">
        <v>205</v>
      </c>
      <c r="C24" s="205"/>
      <c r="D24" s="192"/>
      <c r="E24" s="183"/>
      <c r="F24" s="147"/>
      <c r="G24" s="147"/>
      <c r="H24" s="147"/>
      <c r="I24" s="147"/>
      <c r="J24" s="147"/>
      <c r="K24" s="147"/>
      <c r="L24" s="147"/>
      <c r="M24" s="147"/>
      <c r="N24" s="147"/>
      <c r="O24" s="147"/>
      <c r="P24" s="147"/>
      <c r="Q24" s="147"/>
    </row>
    <row r="25" spans="1:17" x14ac:dyDescent="0.35">
      <c r="A25" s="147"/>
      <c r="B25" s="204" t="s">
        <v>206</v>
      </c>
      <c r="C25" s="205"/>
      <c r="D25" s="192"/>
      <c r="E25" s="183"/>
      <c r="F25" s="147"/>
      <c r="G25" s="147"/>
      <c r="H25" s="147"/>
      <c r="I25" s="147"/>
      <c r="J25" s="147"/>
      <c r="K25" s="147"/>
      <c r="L25" s="147"/>
      <c r="M25" s="147"/>
      <c r="N25" s="147"/>
      <c r="O25" s="147"/>
      <c r="P25" s="147"/>
      <c r="Q25" s="147"/>
    </row>
    <row r="26" spans="1:17" ht="15" thickBot="1" x14ac:dyDescent="0.4">
      <c r="A26" s="147"/>
      <c r="B26" s="207" t="s">
        <v>207</v>
      </c>
      <c r="C26" s="208"/>
      <c r="D26" s="192"/>
      <c r="E26" s="183"/>
      <c r="F26" s="147"/>
      <c r="G26" s="147"/>
      <c r="H26" s="147"/>
      <c r="I26" s="147"/>
      <c r="J26" s="147"/>
      <c r="K26" s="147"/>
      <c r="L26" s="147"/>
      <c r="M26" s="147"/>
      <c r="N26" s="147"/>
      <c r="O26" s="147"/>
      <c r="P26" s="147"/>
      <c r="Q26" s="147"/>
    </row>
    <row r="27" spans="1:17" ht="15" thickBot="1" x14ac:dyDescent="0.4">
      <c r="A27" s="147"/>
      <c r="B27" s="183"/>
      <c r="C27" s="209" t="s">
        <v>45</v>
      </c>
      <c r="D27" s="210">
        <f>SUM(D6:D20)</f>
        <v>0</v>
      </c>
      <c r="E27" s="183"/>
      <c r="F27" s="147"/>
      <c r="G27" s="147"/>
      <c r="H27" s="147"/>
      <c r="I27" s="147"/>
      <c r="J27" s="147"/>
      <c r="K27" s="147"/>
      <c r="L27" s="147"/>
      <c r="M27" s="147"/>
      <c r="N27" s="147"/>
      <c r="O27" s="147"/>
      <c r="P27" s="147"/>
      <c r="Q27" s="147"/>
    </row>
    <row r="28" spans="1:17" x14ac:dyDescent="0.35">
      <c r="A28" s="147"/>
      <c r="B28" s="147"/>
      <c r="C28" s="147"/>
      <c r="D28" s="147"/>
      <c r="E28" s="147"/>
      <c r="F28" s="147"/>
      <c r="G28" s="147"/>
      <c r="H28" s="147"/>
      <c r="I28" s="147"/>
      <c r="J28" s="147"/>
      <c r="K28" s="147"/>
      <c r="L28" s="147"/>
      <c r="M28" s="147"/>
      <c r="N28" s="147"/>
      <c r="O28" s="147"/>
      <c r="P28" s="147"/>
      <c r="Q28" s="147"/>
    </row>
    <row r="29" spans="1:17" x14ac:dyDescent="0.35">
      <c r="A29" s="147"/>
      <c r="B29" s="147"/>
      <c r="C29" s="147"/>
      <c r="D29" s="147"/>
      <c r="E29" s="147"/>
      <c r="F29" s="147"/>
      <c r="G29" s="147"/>
      <c r="H29" s="147"/>
      <c r="I29" s="147"/>
      <c r="J29" s="147"/>
      <c r="K29" s="147"/>
      <c r="L29" s="147"/>
      <c r="M29" s="147"/>
      <c r="N29" s="147"/>
      <c r="O29" s="147"/>
      <c r="P29" s="147"/>
      <c r="Q29" s="147"/>
    </row>
    <row r="30" spans="1:17" x14ac:dyDescent="0.35">
      <c r="A30" s="147"/>
      <c r="B30" s="147"/>
      <c r="C30" s="147"/>
      <c r="D30" s="147"/>
      <c r="E30" s="147"/>
      <c r="F30" s="147"/>
      <c r="G30" s="147"/>
      <c r="H30" s="147"/>
      <c r="I30" s="147"/>
      <c r="J30" s="147"/>
      <c r="K30" s="147"/>
      <c r="L30" s="147"/>
      <c r="M30" s="147"/>
      <c r="N30" s="147"/>
      <c r="O30" s="147"/>
      <c r="P30" s="147"/>
      <c r="Q30" s="147"/>
    </row>
    <row r="31" spans="1:17" x14ac:dyDescent="0.35">
      <c r="A31" s="147"/>
      <c r="B31" s="147"/>
      <c r="C31" s="147"/>
      <c r="D31" s="147"/>
      <c r="E31" s="147"/>
      <c r="F31" s="147"/>
      <c r="G31" s="147"/>
      <c r="H31" s="147"/>
      <c r="I31" s="147"/>
      <c r="J31" s="147"/>
      <c r="K31" s="147"/>
      <c r="L31" s="147"/>
      <c r="M31" s="147"/>
      <c r="N31" s="147"/>
      <c r="O31" s="147"/>
      <c r="P31" s="147"/>
      <c r="Q31" s="147"/>
    </row>
    <row r="32" spans="1:17" x14ac:dyDescent="0.35">
      <c r="A32" s="147"/>
      <c r="B32" s="147"/>
      <c r="C32" s="147"/>
      <c r="D32" s="147"/>
      <c r="E32" s="147"/>
      <c r="F32" s="147"/>
      <c r="G32" s="147"/>
      <c r="H32" s="147"/>
      <c r="I32" s="147"/>
      <c r="J32" s="147"/>
      <c r="K32" s="147"/>
      <c r="L32" s="147"/>
      <c r="M32" s="147"/>
      <c r="N32" s="147"/>
      <c r="O32" s="147"/>
      <c r="P32" s="147"/>
      <c r="Q32" s="147"/>
    </row>
    <row r="33" spans="1:17" x14ac:dyDescent="0.35">
      <c r="A33" s="147"/>
      <c r="B33" s="147"/>
      <c r="C33" s="147"/>
      <c r="D33" s="147"/>
      <c r="E33" s="147"/>
      <c r="F33" s="147"/>
      <c r="G33" s="147"/>
      <c r="H33" s="147"/>
      <c r="I33" s="147"/>
      <c r="J33" s="147"/>
      <c r="K33" s="147"/>
      <c r="L33" s="147"/>
      <c r="M33" s="147"/>
      <c r="N33" s="147"/>
      <c r="O33" s="147"/>
      <c r="P33" s="147"/>
      <c r="Q33" s="147"/>
    </row>
    <row r="34" spans="1:17" x14ac:dyDescent="0.35">
      <c r="A34" s="147"/>
      <c r="B34" s="147"/>
      <c r="C34" s="147"/>
      <c r="D34" s="147"/>
      <c r="E34" s="147"/>
      <c r="F34" s="147"/>
      <c r="G34" s="147"/>
      <c r="H34" s="147"/>
      <c r="I34" s="147"/>
      <c r="J34" s="147"/>
      <c r="K34" s="147"/>
      <c r="L34" s="147"/>
      <c r="M34" s="147"/>
      <c r="N34" s="147"/>
      <c r="O34" s="147"/>
      <c r="P34" s="147"/>
      <c r="Q34" s="147"/>
    </row>
    <row r="35" spans="1:17" x14ac:dyDescent="0.35">
      <c r="A35" s="147"/>
      <c r="B35" s="147"/>
      <c r="C35" s="147"/>
      <c r="D35" s="147"/>
      <c r="E35" s="147"/>
      <c r="F35" s="147"/>
      <c r="G35" s="147"/>
      <c r="H35" s="147"/>
      <c r="I35" s="147"/>
      <c r="J35" s="147"/>
      <c r="K35" s="147"/>
      <c r="L35" s="147"/>
      <c r="M35" s="147"/>
      <c r="N35" s="147"/>
      <c r="O35" s="147"/>
      <c r="P35" s="147"/>
      <c r="Q35" s="147"/>
    </row>
    <row r="36" spans="1:17" x14ac:dyDescent="0.35">
      <c r="A36" s="147"/>
      <c r="B36" s="147"/>
      <c r="C36" s="147"/>
      <c r="D36" s="147"/>
      <c r="E36" s="147"/>
      <c r="F36" s="147"/>
      <c r="G36" s="147"/>
      <c r="H36" s="147"/>
      <c r="I36" s="147"/>
      <c r="J36" s="147"/>
      <c r="K36" s="147"/>
      <c r="L36" s="147"/>
      <c r="M36" s="147"/>
      <c r="N36" s="147"/>
      <c r="O36" s="147"/>
      <c r="P36" s="147"/>
      <c r="Q36" s="147"/>
    </row>
    <row r="37" spans="1:17" x14ac:dyDescent="0.35">
      <c r="A37" s="147"/>
      <c r="B37" s="147"/>
      <c r="C37" s="147"/>
      <c r="D37" s="147"/>
      <c r="E37" s="147"/>
      <c r="F37" s="147"/>
      <c r="G37" s="147"/>
      <c r="H37" s="147"/>
      <c r="I37" s="147"/>
      <c r="J37" s="147"/>
      <c r="K37" s="147"/>
      <c r="L37" s="147"/>
      <c r="M37" s="147"/>
      <c r="N37" s="147"/>
      <c r="O37" s="147"/>
      <c r="P37" s="147"/>
      <c r="Q37" s="147"/>
    </row>
    <row r="38" spans="1:17" x14ac:dyDescent="0.35">
      <c r="A38" s="147"/>
      <c r="B38" s="147"/>
      <c r="C38" s="147"/>
      <c r="D38" s="147"/>
      <c r="E38" s="147"/>
      <c r="F38" s="147"/>
      <c r="G38" s="147"/>
      <c r="H38" s="147"/>
      <c r="I38" s="147"/>
      <c r="J38" s="147"/>
      <c r="K38" s="147"/>
      <c r="L38" s="147"/>
      <c r="M38" s="147"/>
      <c r="N38" s="147"/>
      <c r="O38" s="147"/>
      <c r="P38" s="147"/>
      <c r="Q38" s="147"/>
    </row>
    <row r="39" spans="1:17" x14ac:dyDescent="0.35">
      <c r="A39" s="147"/>
      <c r="B39" s="147"/>
      <c r="C39" s="147"/>
      <c r="D39" s="147"/>
      <c r="E39" s="147"/>
      <c r="F39" s="147"/>
      <c r="G39" s="147"/>
      <c r="H39" s="147"/>
      <c r="I39" s="147"/>
      <c r="J39" s="147"/>
      <c r="K39" s="147"/>
      <c r="L39" s="147"/>
      <c r="M39" s="147"/>
      <c r="N39" s="147"/>
      <c r="O39" s="147"/>
      <c r="P39" s="147"/>
      <c r="Q39" s="147"/>
    </row>
    <row r="40" spans="1:17" x14ac:dyDescent="0.35">
      <c r="A40" s="147"/>
      <c r="B40" s="147"/>
      <c r="C40" s="147"/>
      <c r="D40" s="147"/>
      <c r="E40" s="147"/>
      <c r="F40" s="147"/>
      <c r="G40" s="147"/>
      <c r="H40" s="147"/>
      <c r="I40" s="147"/>
      <c r="J40" s="147"/>
      <c r="K40" s="147"/>
      <c r="L40" s="147"/>
      <c r="M40" s="147"/>
      <c r="N40" s="147"/>
      <c r="O40" s="147"/>
      <c r="P40" s="147"/>
      <c r="Q40" s="147"/>
    </row>
    <row r="41" spans="1:17" x14ac:dyDescent="0.35">
      <c r="A41" s="147"/>
      <c r="B41" s="147"/>
      <c r="C41" s="147"/>
      <c r="D41" s="147"/>
      <c r="E41" s="147"/>
      <c r="F41" s="147"/>
      <c r="G41" s="147"/>
      <c r="H41" s="147"/>
      <c r="I41" s="147"/>
      <c r="J41" s="147"/>
      <c r="K41" s="147"/>
      <c r="L41" s="147"/>
      <c r="M41" s="147"/>
      <c r="N41" s="147"/>
      <c r="O41" s="147"/>
      <c r="P41" s="147"/>
      <c r="Q41" s="147"/>
    </row>
    <row r="42" spans="1:17" x14ac:dyDescent="0.35">
      <c r="A42" s="147"/>
      <c r="B42" s="147"/>
      <c r="C42" s="147"/>
      <c r="D42" s="147"/>
      <c r="E42" s="147"/>
      <c r="F42" s="147"/>
      <c r="G42" s="147"/>
      <c r="H42" s="147"/>
      <c r="I42" s="147"/>
      <c r="J42" s="147"/>
      <c r="K42" s="147"/>
      <c r="L42" s="147"/>
      <c r="M42" s="147"/>
      <c r="N42" s="147"/>
      <c r="O42" s="147"/>
      <c r="P42" s="147"/>
      <c r="Q42" s="147"/>
    </row>
    <row r="43" spans="1:17" x14ac:dyDescent="0.35">
      <c r="A43" s="147"/>
      <c r="B43" s="147"/>
      <c r="C43" s="147"/>
      <c r="D43" s="147"/>
      <c r="E43" s="147"/>
      <c r="F43" s="147"/>
      <c r="G43" s="147"/>
      <c r="H43" s="147"/>
      <c r="I43" s="147"/>
      <c r="J43" s="147"/>
      <c r="K43" s="147"/>
      <c r="L43" s="147"/>
      <c r="M43" s="147"/>
      <c r="N43" s="147"/>
      <c r="O43" s="147"/>
      <c r="P43" s="147"/>
      <c r="Q43" s="147"/>
    </row>
    <row r="44" spans="1:17" x14ac:dyDescent="0.35">
      <c r="A44" s="147"/>
      <c r="B44" s="147"/>
      <c r="C44" s="147"/>
      <c r="D44" s="147"/>
      <c r="E44" s="147"/>
      <c r="F44" s="147"/>
      <c r="G44" s="147"/>
      <c r="H44" s="147"/>
      <c r="I44" s="147"/>
      <c r="J44" s="147"/>
      <c r="K44" s="147"/>
      <c r="L44" s="147"/>
      <c r="M44" s="147"/>
      <c r="N44" s="147"/>
      <c r="O44" s="147"/>
      <c r="P44" s="147"/>
      <c r="Q44" s="147"/>
    </row>
    <row r="45" spans="1:17" x14ac:dyDescent="0.35">
      <c r="A45" s="147"/>
      <c r="B45" s="147"/>
      <c r="C45" s="147"/>
      <c r="D45" s="147"/>
      <c r="E45" s="147"/>
      <c r="F45" s="147"/>
      <c r="G45" s="147"/>
      <c r="H45" s="147"/>
      <c r="I45" s="147"/>
      <c r="J45" s="147"/>
      <c r="K45" s="147"/>
      <c r="L45" s="147"/>
      <c r="M45" s="147"/>
      <c r="N45" s="147"/>
      <c r="O45" s="147"/>
      <c r="P45" s="147"/>
      <c r="Q45" s="147"/>
    </row>
    <row r="46" spans="1:17" x14ac:dyDescent="0.35">
      <c r="A46" s="147"/>
      <c r="B46" s="147"/>
      <c r="C46" s="147"/>
      <c r="D46" s="147"/>
      <c r="E46" s="147"/>
      <c r="F46" s="147"/>
      <c r="G46" s="147"/>
      <c r="H46" s="147"/>
      <c r="I46" s="147"/>
      <c r="J46" s="147"/>
      <c r="K46" s="147"/>
      <c r="L46" s="147"/>
      <c r="M46" s="147"/>
      <c r="N46" s="147"/>
      <c r="O46" s="147"/>
      <c r="P46" s="147"/>
      <c r="Q46" s="147"/>
    </row>
    <row r="47" spans="1:17" x14ac:dyDescent="0.35">
      <c r="A47" s="147"/>
      <c r="B47" s="147"/>
      <c r="C47" s="147"/>
      <c r="D47" s="147"/>
      <c r="E47" s="147"/>
      <c r="F47" s="147"/>
      <c r="G47" s="147"/>
      <c r="H47" s="147"/>
      <c r="I47" s="147"/>
      <c r="J47" s="147"/>
      <c r="K47" s="147"/>
      <c r="L47" s="147"/>
      <c r="M47" s="147"/>
      <c r="N47" s="147"/>
      <c r="O47" s="147"/>
      <c r="P47" s="147"/>
      <c r="Q47" s="147"/>
    </row>
    <row r="48" spans="1:17" x14ac:dyDescent="0.35">
      <c r="A48" s="147"/>
      <c r="B48" s="147"/>
      <c r="C48" s="147"/>
      <c r="D48" s="147"/>
      <c r="E48" s="147"/>
      <c r="F48" s="147"/>
      <c r="G48" s="147"/>
      <c r="H48" s="147"/>
      <c r="I48" s="147"/>
      <c r="J48" s="147"/>
      <c r="K48" s="147"/>
      <c r="L48" s="147"/>
      <c r="M48" s="147"/>
      <c r="N48" s="147"/>
      <c r="O48" s="147"/>
      <c r="P48" s="147"/>
      <c r="Q48" s="147"/>
    </row>
    <row r="49" spans="1:17" x14ac:dyDescent="0.35">
      <c r="A49" s="147"/>
      <c r="B49" s="147"/>
      <c r="C49" s="147"/>
      <c r="D49" s="147"/>
      <c r="E49" s="147"/>
      <c r="F49" s="147"/>
      <c r="G49" s="147"/>
      <c r="H49" s="147"/>
      <c r="I49" s="147"/>
      <c r="J49" s="147"/>
      <c r="K49" s="147"/>
      <c r="L49" s="147"/>
      <c r="M49" s="147"/>
      <c r="N49" s="147"/>
      <c r="O49" s="147"/>
      <c r="P49" s="147"/>
      <c r="Q49" s="147"/>
    </row>
    <row r="50" spans="1:17" x14ac:dyDescent="0.35">
      <c r="A50" s="147"/>
      <c r="B50" s="147"/>
      <c r="C50" s="147"/>
      <c r="D50" s="147"/>
      <c r="E50" s="147"/>
      <c r="F50" s="147"/>
      <c r="G50" s="147"/>
      <c r="H50" s="147"/>
      <c r="I50" s="147"/>
      <c r="J50" s="147"/>
      <c r="K50" s="147"/>
      <c r="L50" s="147"/>
      <c r="M50" s="147"/>
      <c r="N50" s="147"/>
      <c r="O50" s="147"/>
      <c r="P50" s="147"/>
      <c r="Q50" s="147"/>
    </row>
    <row r="51" spans="1:17" x14ac:dyDescent="0.35">
      <c r="A51" s="147"/>
      <c r="B51" s="147"/>
      <c r="C51" s="147"/>
      <c r="D51" s="147"/>
      <c r="E51" s="147"/>
      <c r="F51" s="147"/>
      <c r="G51" s="147"/>
      <c r="H51" s="147"/>
      <c r="I51" s="147"/>
      <c r="J51" s="147"/>
      <c r="K51" s="147"/>
      <c r="L51" s="147"/>
      <c r="M51" s="147"/>
      <c r="N51" s="147"/>
      <c r="O51" s="147"/>
      <c r="P51" s="147"/>
      <c r="Q51" s="147"/>
    </row>
    <row r="52" spans="1:17" x14ac:dyDescent="0.35">
      <c r="A52" s="147"/>
      <c r="B52" s="147"/>
      <c r="C52" s="147"/>
      <c r="D52" s="147"/>
      <c r="E52" s="147"/>
      <c r="F52" s="147"/>
      <c r="G52" s="147"/>
      <c r="H52" s="147"/>
      <c r="I52" s="147"/>
      <c r="J52" s="147"/>
      <c r="K52" s="147"/>
      <c r="L52" s="147"/>
      <c r="M52" s="147"/>
      <c r="N52" s="147"/>
      <c r="O52" s="147"/>
      <c r="P52" s="147"/>
      <c r="Q52" s="147"/>
    </row>
    <row r="53" spans="1:17" x14ac:dyDescent="0.35">
      <c r="A53" s="147"/>
      <c r="B53" s="147"/>
      <c r="C53" s="147"/>
      <c r="D53" s="147"/>
      <c r="E53" s="147"/>
      <c r="F53" s="147"/>
      <c r="G53" s="147"/>
      <c r="H53" s="147"/>
      <c r="I53" s="147"/>
      <c r="J53" s="147"/>
      <c r="K53" s="147"/>
      <c r="L53" s="147"/>
      <c r="M53" s="147"/>
      <c r="N53" s="147"/>
      <c r="O53" s="147"/>
      <c r="P53" s="147"/>
      <c r="Q53" s="147"/>
    </row>
    <row r="54" spans="1:17" x14ac:dyDescent="0.35">
      <c r="A54" s="147"/>
      <c r="B54" s="147"/>
      <c r="C54" s="147"/>
      <c r="D54" s="147"/>
      <c r="E54" s="147"/>
      <c r="F54" s="147"/>
      <c r="G54" s="147"/>
      <c r="H54" s="147"/>
      <c r="I54" s="147"/>
      <c r="J54" s="147"/>
      <c r="K54" s="147"/>
      <c r="L54" s="147"/>
      <c r="M54" s="147"/>
      <c r="N54" s="147"/>
      <c r="O54" s="147"/>
      <c r="P54" s="147"/>
      <c r="Q54" s="147"/>
    </row>
    <row r="55" spans="1:17" x14ac:dyDescent="0.35">
      <c r="A55" s="147"/>
      <c r="B55" s="147"/>
      <c r="C55" s="147"/>
      <c r="D55" s="147"/>
      <c r="E55" s="147"/>
      <c r="F55" s="147"/>
      <c r="G55" s="147"/>
      <c r="H55" s="147"/>
      <c r="I55" s="147"/>
      <c r="J55" s="147"/>
      <c r="K55" s="147"/>
      <c r="L55" s="147"/>
      <c r="M55" s="147"/>
      <c r="N55" s="147"/>
      <c r="O55" s="147"/>
      <c r="P55" s="147"/>
      <c r="Q55" s="147"/>
    </row>
    <row r="56" spans="1:17" x14ac:dyDescent="0.35">
      <c r="A56" s="147"/>
      <c r="B56" s="147"/>
      <c r="C56" s="147"/>
      <c r="D56" s="147"/>
      <c r="E56" s="147"/>
      <c r="F56" s="147"/>
      <c r="G56" s="147"/>
      <c r="H56" s="147"/>
      <c r="I56" s="147"/>
      <c r="J56" s="147"/>
      <c r="K56" s="147"/>
      <c r="L56" s="147"/>
      <c r="M56" s="147"/>
      <c r="N56" s="147"/>
      <c r="O56" s="147"/>
      <c r="P56" s="147"/>
      <c r="Q56" s="147"/>
    </row>
    <row r="57" spans="1:17" x14ac:dyDescent="0.35">
      <c r="A57" s="147"/>
      <c r="B57" s="147"/>
      <c r="C57" s="147"/>
      <c r="D57" s="147"/>
      <c r="E57" s="147"/>
      <c r="F57" s="147"/>
      <c r="G57" s="147"/>
      <c r="H57" s="147"/>
      <c r="I57" s="147"/>
      <c r="J57" s="147"/>
      <c r="K57" s="147"/>
      <c r="L57" s="147"/>
      <c r="M57" s="147"/>
      <c r="N57" s="147"/>
      <c r="O57" s="147"/>
      <c r="P57" s="147"/>
      <c r="Q57" s="147"/>
    </row>
    <row r="58" spans="1:17" x14ac:dyDescent="0.35">
      <c r="A58" s="147"/>
      <c r="B58" s="147"/>
      <c r="C58" s="147"/>
      <c r="D58" s="147"/>
      <c r="E58" s="147"/>
      <c r="F58" s="147"/>
      <c r="G58" s="147"/>
      <c r="H58" s="147"/>
      <c r="I58" s="147"/>
      <c r="J58" s="147"/>
      <c r="K58" s="147"/>
      <c r="L58" s="147"/>
      <c r="M58" s="147"/>
      <c r="N58" s="147"/>
      <c r="O58" s="147"/>
      <c r="P58" s="147"/>
      <c r="Q58" s="147"/>
    </row>
    <row r="59" spans="1:17" x14ac:dyDescent="0.35">
      <c r="A59" s="147"/>
      <c r="B59" s="147"/>
      <c r="C59" s="147"/>
      <c r="D59" s="147"/>
      <c r="E59" s="147"/>
      <c r="F59" s="147"/>
      <c r="G59" s="147"/>
      <c r="H59" s="147"/>
      <c r="I59" s="147"/>
      <c r="J59" s="147"/>
      <c r="K59" s="147"/>
      <c r="L59" s="147"/>
      <c r="M59" s="147"/>
      <c r="N59" s="147"/>
      <c r="O59" s="147"/>
      <c r="P59" s="147"/>
      <c r="Q59" s="147"/>
    </row>
    <row r="60" spans="1:17" x14ac:dyDescent="0.35">
      <c r="A60" s="147"/>
      <c r="B60" s="147"/>
      <c r="C60" s="147"/>
      <c r="D60" s="147"/>
      <c r="E60" s="147"/>
      <c r="F60" s="147"/>
      <c r="G60" s="147"/>
      <c r="H60" s="147"/>
      <c r="I60" s="147"/>
      <c r="J60" s="147"/>
      <c r="K60" s="147"/>
      <c r="L60" s="147"/>
      <c r="M60" s="147"/>
      <c r="N60" s="147"/>
      <c r="O60" s="147"/>
      <c r="P60" s="147"/>
      <c r="Q60" s="147"/>
    </row>
    <row r="61" spans="1:17" x14ac:dyDescent="0.35">
      <c r="A61" s="147"/>
      <c r="B61" s="147"/>
      <c r="C61" s="147"/>
      <c r="D61" s="147"/>
      <c r="E61" s="147"/>
      <c r="F61" s="147"/>
      <c r="G61" s="147"/>
      <c r="H61" s="147"/>
      <c r="I61" s="147"/>
      <c r="J61" s="147"/>
      <c r="K61" s="147"/>
      <c r="L61" s="147"/>
      <c r="M61" s="147"/>
      <c r="N61" s="147"/>
      <c r="O61" s="147"/>
      <c r="P61" s="147"/>
      <c r="Q61" s="147"/>
    </row>
    <row r="62" spans="1:17" x14ac:dyDescent="0.35">
      <c r="A62" s="147"/>
      <c r="B62" s="147"/>
      <c r="C62" s="147"/>
      <c r="D62" s="147"/>
      <c r="E62" s="147"/>
      <c r="F62" s="147"/>
      <c r="G62" s="147"/>
      <c r="H62" s="147"/>
      <c r="I62" s="147"/>
      <c r="J62" s="147"/>
      <c r="K62" s="147"/>
      <c r="L62" s="147"/>
      <c r="M62" s="147"/>
      <c r="N62" s="147"/>
      <c r="O62" s="147"/>
      <c r="P62" s="147"/>
      <c r="Q62" s="147"/>
    </row>
    <row r="63" spans="1:17" x14ac:dyDescent="0.35">
      <c r="A63" s="147"/>
      <c r="B63" s="147"/>
      <c r="C63" s="147"/>
      <c r="D63" s="147"/>
      <c r="E63" s="147"/>
      <c r="F63" s="147"/>
      <c r="G63" s="147"/>
      <c r="H63" s="147"/>
      <c r="I63" s="147"/>
      <c r="J63" s="147"/>
      <c r="K63" s="147"/>
      <c r="L63" s="147"/>
      <c r="M63" s="147"/>
      <c r="N63" s="147"/>
      <c r="O63" s="147"/>
      <c r="P63" s="147"/>
      <c r="Q63" s="147"/>
    </row>
    <row r="64" spans="1:17" x14ac:dyDescent="0.35">
      <c r="A64" s="147"/>
      <c r="B64" s="147"/>
      <c r="C64" s="147"/>
      <c r="D64" s="147"/>
      <c r="E64" s="147"/>
      <c r="F64" s="147"/>
      <c r="G64" s="147"/>
      <c r="H64" s="147"/>
      <c r="I64" s="147"/>
      <c r="J64" s="147"/>
      <c r="K64" s="147"/>
      <c r="L64" s="147"/>
      <c r="M64" s="147"/>
      <c r="N64" s="147"/>
      <c r="O64" s="147"/>
      <c r="P64" s="147"/>
      <c r="Q64" s="147"/>
    </row>
    <row r="65" spans="1:17" x14ac:dyDescent="0.35">
      <c r="A65" s="147"/>
      <c r="B65" s="147"/>
      <c r="C65" s="147"/>
      <c r="D65" s="147"/>
      <c r="E65" s="147"/>
      <c r="F65" s="147"/>
      <c r="G65" s="147"/>
      <c r="H65" s="147"/>
      <c r="I65" s="147"/>
      <c r="J65" s="147"/>
      <c r="K65" s="147"/>
      <c r="L65" s="147"/>
      <c r="M65" s="147"/>
      <c r="N65" s="147"/>
      <c r="O65" s="147"/>
      <c r="P65" s="147"/>
      <c r="Q65" s="147"/>
    </row>
    <row r="66" spans="1:17" x14ac:dyDescent="0.35">
      <c r="A66" s="147"/>
      <c r="B66" s="147"/>
      <c r="C66" s="147"/>
      <c r="D66" s="147"/>
      <c r="E66" s="147"/>
      <c r="F66" s="147"/>
      <c r="G66" s="147"/>
      <c r="H66" s="147"/>
      <c r="I66" s="147"/>
      <c r="J66" s="147"/>
      <c r="K66" s="147"/>
      <c r="L66" s="147"/>
      <c r="M66" s="147"/>
      <c r="N66" s="147"/>
      <c r="O66" s="147"/>
      <c r="P66" s="147"/>
      <c r="Q66" s="147"/>
    </row>
    <row r="67" spans="1:17" x14ac:dyDescent="0.35">
      <c r="A67" s="147"/>
      <c r="B67" s="147"/>
      <c r="C67" s="147"/>
      <c r="D67" s="147"/>
      <c r="E67" s="147"/>
      <c r="F67" s="147"/>
      <c r="G67" s="147"/>
      <c r="H67" s="147"/>
      <c r="I67" s="147"/>
      <c r="J67" s="147"/>
      <c r="K67" s="147"/>
      <c r="L67" s="147"/>
      <c r="M67" s="147"/>
      <c r="N67" s="147"/>
      <c r="O67" s="147"/>
      <c r="P67" s="147"/>
      <c r="Q67" s="147"/>
    </row>
    <row r="68" spans="1:17" x14ac:dyDescent="0.35">
      <c r="A68" s="147"/>
      <c r="B68" s="147"/>
      <c r="C68" s="147"/>
      <c r="D68" s="147"/>
      <c r="E68" s="147"/>
      <c r="F68" s="147"/>
      <c r="G68" s="147"/>
      <c r="H68" s="147"/>
      <c r="I68" s="147"/>
      <c r="J68" s="147"/>
      <c r="K68" s="147"/>
      <c r="L68" s="147"/>
      <c r="M68" s="147"/>
      <c r="N68" s="147"/>
      <c r="O68" s="147"/>
      <c r="P68" s="147"/>
      <c r="Q68" s="147"/>
    </row>
    <row r="69" spans="1:17" x14ac:dyDescent="0.35">
      <c r="A69" s="147"/>
      <c r="B69" s="147"/>
      <c r="C69" s="147"/>
      <c r="D69" s="147"/>
      <c r="E69" s="147"/>
      <c r="F69" s="147"/>
      <c r="G69" s="147"/>
      <c r="H69" s="147"/>
      <c r="I69" s="147"/>
      <c r="J69" s="147"/>
      <c r="K69" s="147"/>
      <c r="L69" s="147"/>
      <c r="M69" s="147"/>
      <c r="N69" s="147"/>
      <c r="O69" s="147"/>
      <c r="P69" s="147"/>
      <c r="Q69" s="147"/>
    </row>
    <row r="70" spans="1:17" x14ac:dyDescent="0.35">
      <c r="A70" s="147"/>
      <c r="B70" s="147"/>
      <c r="C70" s="147"/>
      <c r="D70" s="147"/>
      <c r="E70" s="147"/>
      <c r="F70" s="147"/>
      <c r="G70" s="147"/>
      <c r="H70" s="147"/>
      <c r="I70" s="147"/>
      <c r="J70" s="147"/>
      <c r="K70" s="147"/>
      <c r="L70" s="147"/>
      <c r="M70" s="147"/>
      <c r="N70" s="147"/>
      <c r="O70" s="147"/>
      <c r="P70" s="147"/>
      <c r="Q70" s="147"/>
    </row>
    <row r="71" spans="1:17" x14ac:dyDescent="0.35">
      <c r="A71" s="147"/>
      <c r="B71" s="147"/>
      <c r="C71" s="147"/>
      <c r="D71" s="147"/>
      <c r="E71" s="147"/>
      <c r="F71" s="147"/>
      <c r="G71" s="147"/>
      <c r="H71" s="147"/>
      <c r="I71" s="147"/>
      <c r="J71" s="147"/>
      <c r="K71" s="147"/>
      <c r="L71" s="147"/>
      <c r="M71" s="147"/>
      <c r="N71" s="147"/>
      <c r="O71" s="147"/>
      <c r="P71" s="147"/>
      <c r="Q71" s="147"/>
    </row>
    <row r="72" spans="1:17" x14ac:dyDescent="0.35">
      <c r="A72" s="147"/>
      <c r="B72" s="147"/>
      <c r="C72" s="147"/>
      <c r="D72" s="147"/>
      <c r="E72" s="147"/>
      <c r="F72" s="147"/>
      <c r="G72" s="147"/>
      <c r="H72" s="147"/>
      <c r="I72" s="147"/>
      <c r="J72" s="147"/>
      <c r="K72" s="147"/>
      <c r="L72" s="147"/>
      <c r="M72" s="147"/>
      <c r="N72" s="147"/>
      <c r="O72" s="147"/>
      <c r="P72" s="147"/>
      <c r="Q72" s="147"/>
    </row>
    <row r="73" spans="1:17" x14ac:dyDescent="0.35">
      <c r="A73" s="147"/>
      <c r="B73" s="147"/>
      <c r="C73" s="147"/>
      <c r="D73" s="147"/>
      <c r="E73" s="147"/>
      <c r="F73" s="147"/>
      <c r="G73" s="147"/>
      <c r="H73" s="147"/>
      <c r="I73" s="147"/>
      <c r="J73" s="147"/>
      <c r="K73" s="147"/>
      <c r="L73" s="147"/>
      <c r="M73" s="147"/>
      <c r="N73" s="147"/>
      <c r="O73" s="147"/>
      <c r="P73" s="147"/>
      <c r="Q73" s="147"/>
    </row>
    <row r="74" spans="1:17" x14ac:dyDescent="0.35">
      <c r="A74" s="147"/>
      <c r="B74" s="147"/>
      <c r="C74" s="147"/>
      <c r="D74" s="147"/>
      <c r="E74" s="147"/>
      <c r="F74" s="147"/>
      <c r="G74" s="147"/>
      <c r="H74" s="147"/>
      <c r="I74" s="147"/>
      <c r="J74" s="147"/>
      <c r="K74" s="147"/>
      <c r="L74" s="147"/>
      <c r="M74" s="147"/>
      <c r="N74" s="147"/>
      <c r="O74" s="147"/>
      <c r="P74" s="147"/>
      <c r="Q74" s="147"/>
    </row>
    <row r="75" spans="1:17" x14ac:dyDescent="0.35">
      <c r="A75" s="147"/>
      <c r="B75" s="147"/>
      <c r="C75" s="147"/>
      <c r="D75" s="147"/>
      <c r="E75" s="147"/>
      <c r="F75" s="147"/>
      <c r="G75" s="147"/>
      <c r="H75" s="147"/>
      <c r="I75" s="147"/>
      <c r="J75" s="147"/>
      <c r="K75" s="147"/>
      <c r="L75" s="147"/>
      <c r="M75" s="147"/>
      <c r="N75" s="147"/>
      <c r="O75" s="147"/>
      <c r="P75" s="147"/>
      <c r="Q75" s="147"/>
    </row>
    <row r="76" spans="1:17" x14ac:dyDescent="0.35">
      <c r="A76" s="147"/>
      <c r="B76" s="147"/>
      <c r="C76" s="147"/>
      <c r="D76" s="147"/>
      <c r="E76" s="147"/>
      <c r="F76" s="147"/>
      <c r="G76" s="147"/>
      <c r="H76" s="147"/>
      <c r="I76" s="147"/>
      <c r="J76" s="147"/>
      <c r="K76" s="147"/>
      <c r="L76" s="147"/>
      <c r="M76" s="147"/>
      <c r="N76" s="147"/>
      <c r="O76" s="147"/>
      <c r="P76" s="147"/>
      <c r="Q76" s="147"/>
    </row>
    <row r="77" spans="1:17" x14ac:dyDescent="0.35">
      <c r="A77" s="147"/>
      <c r="B77" s="147"/>
      <c r="C77" s="147"/>
      <c r="D77" s="147"/>
      <c r="E77" s="147"/>
      <c r="F77" s="147"/>
      <c r="G77" s="147"/>
      <c r="H77" s="147"/>
      <c r="I77" s="147"/>
      <c r="J77" s="147"/>
      <c r="K77" s="147"/>
      <c r="L77" s="147"/>
      <c r="M77" s="147"/>
      <c r="N77" s="147"/>
      <c r="O77" s="147"/>
      <c r="P77" s="147"/>
      <c r="Q77" s="147"/>
    </row>
    <row r="78" spans="1:17" x14ac:dyDescent="0.35">
      <c r="A78" s="147"/>
      <c r="B78" s="147"/>
      <c r="C78" s="147"/>
      <c r="D78" s="147"/>
      <c r="E78" s="147"/>
      <c r="F78" s="147"/>
      <c r="G78" s="147"/>
      <c r="H78" s="147"/>
      <c r="I78" s="147"/>
      <c r="J78" s="147"/>
      <c r="K78" s="147"/>
      <c r="L78" s="147"/>
      <c r="M78" s="147"/>
      <c r="N78" s="147"/>
      <c r="O78" s="147"/>
      <c r="P78" s="147"/>
      <c r="Q78" s="147"/>
    </row>
    <row r="79" spans="1:17" x14ac:dyDescent="0.35">
      <c r="A79" s="147"/>
      <c r="B79" s="147"/>
      <c r="C79" s="147"/>
      <c r="D79" s="147"/>
      <c r="E79" s="147"/>
      <c r="F79" s="147"/>
      <c r="G79" s="147"/>
      <c r="H79" s="147"/>
      <c r="I79" s="147"/>
      <c r="J79" s="147"/>
      <c r="K79" s="147"/>
      <c r="L79" s="147"/>
      <c r="M79" s="147"/>
      <c r="N79" s="147"/>
      <c r="O79" s="147"/>
      <c r="P79" s="147"/>
      <c r="Q79" s="147"/>
    </row>
    <row r="80" spans="1:17" x14ac:dyDescent="0.35">
      <c r="A80" s="147"/>
      <c r="B80" s="147"/>
      <c r="C80" s="147"/>
      <c r="D80" s="147"/>
      <c r="E80" s="147"/>
      <c r="F80" s="147"/>
      <c r="G80" s="147"/>
      <c r="H80" s="147"/>
      <c r="I80" s="147"/>
      <c r="J80" s="147"/>
      <c r="K80" s="147"/>
      <c r="L80" s="147"/>
      <c r="M80" s="147"/>
      <c r="N80" s="147"/>
      <c r="O80" s="147"/>
      <c r="P80" s="147"/>
      <c r="Q80" s="147"/>
    </row>
    <row r="81" spans="1:17" x14ac:dyDescent="0.35">
      <c r="A81" s="147"/>
      <c r="B81" s="147"/>
      <c r="C81" s="147"/>
      <c r="D81" s="147"/>
      <c r="E81" s="147"/>
      <c r="F81" s="147"/>
      <c r="G81" s="147"/>
      <c r="H81" s="147"/>
      <c r="I81" s="147"/>
      <c r="J81" s="147"/>
      <c r="K81" s="147"/>
      <c r="L81" s="147"/>
      <c r="M81" s="147"/>
      <c r="N81" s="147"/>
      <c r="O81" s="147"/>
      <c r="P81" s="147"/>
      <c r="Q81" s="147"/>
    </row>
    <row r="82" spans="1:17" x14ac:dyDescent="0.35">
      <c r="A82" s="147"/>
      <c r="B82" s="147"/>
      <c r="C82" s="147"/>
      <c r="D82" s="147"/>
      <c r="E82" s="147"/>
      <c r="F82" s="147"/>
      <c r="G82" s="147"/>
      <c r="H82" s="147"/>
      <c r="I82" s="147"/>
      <c r="J82" s="147"/>
      <c r="K82" s="147"/>
      <c r="L82" s="147"/>
      <c r="M82" s="147"/>
      <c r="N82" s="147"/>
      <c r="O82" s="147"/>
      <c r="P82" s="147"/>
      <c r="Q82" s="147"/>
    </row>
    <row r="83" spans="1:17" x14ac:dyDescent="0.35">
      <c r="A83" s="147"/>
      <c r="B83" s="147"/>
      <c r="C83" s="147"/>
      <c r="D83" s="147"/>
      <c r="E83" s="147"/>
      <c r="F83" s="147"/>
      <c r="G83" s="147"/>
      <c r="H83" s="147"/>
      <c r="I83" s="147"/>
      <c r="J83" s="147"/>
      <c r="K83" s="147"/>
      <c r="L83" s="147"/>
      <c r="M83" s="147"/>
      <c r="N83" s="147"/>
      <c r="O83" s="147"/>
      <c r="P83" s="147"/>
      <c r="Q83" s="147"/>
    </row>
    <row r="84" spans="1:17" x14ac:dyDescent="0.35">
      <c r="A84" s="147"/>
      <c r="B84" s="147"/>
      <c r="C84" s="147"/>
      <c r="D84" s="147"/>
      <c r="E84" s="147"/>
      <c r="F84" s="147"/>
      <c r="G84" s="147"/>
      <c r="H84" s="147"/>
      <c r="I84" s="147"/>
      <c r="J84" s="147"/>
      <c r="K84" s="147"/>
      <c r="L84" s="147"/>
      <c r="M84" s="147"/>
      <c r="N84" s="147"/>
      <c r="O84" s="147"/>
      <c r="P84" s="147"/>
      <c r="Q84" s="147"/>
    </row>
    <row r="85" spans="1:17" x14ac:dyDescent="0.35">
      <c r="A85" s="147"/>
      <c r="B85" s="147"/>
      <c r="C85" s="147"/>
      <c r="D85" s="147"/>
      <c r="E85" s="147"/>
      <c r="F85" s="147"/>
      <c r="G85" s="147"/>
      <c r="H85" s="147"/>
      <c r="I85" s="147"/>
      <c r="J85" s="147"/>
      <c r="K85" s="147"/>
      <c r="L85" s="147"/>
      <c r="M85" s="147"/>
      <c r="N85" s="147"/>
      <c r="O85" s="147"/>
      <c r="P85" s="147"/>
      <c r="Q85" s="147"/>
    </row>
    <row r="86" spans="1:17" x14ac:dyDescent="0.35">
      <c r="A86" s="147"/>
      <c r="B86" s="147"/>
      <c r="C86" s="147"/>
      <c r="D86" s="147"/>
      <c r="E86" s="147"/>
      <c r="F86" s="147"/>
      <c r="G86" s="147"/>
      <c r="H86" s="147"/>
      <c r="I86" s="147"/>
      <c r="J86" s="147"/>
      <c r="K86" s="147"/>
      <c r="L86" s="147"/>
      <c r="M86" s="147"/>
      <c r="N86" s="147"/>
      <c r="O86" s="147"/>
      <c r="P86" s="147"/>
      <c r="Q86" s="147"/>
    </row>
    <row r="87" spans="1:17" x14ac:dyDescent="0.35">
      <c r="A87" s="147"/>
      <c r="B87" s="147"/>
      <c r="C87" s="147"/>
      <c r="D87" s="147"/>
      <c r="E87" s="147"/>
      <c r="F87" s="147"/>
      <c r="G87" s="147"/>
      <c r="H87" s="147"/>
      <c r="I87" s="147"/>
      <c r="J87" s="147"/>
      <c r="K87" s="147"/>
      <c r="L87" s="147"/>
      <c r="M87" s="147"/>
      <c r="N87" s="147"/>
      <c r="O87" s="147"/>
      <c r="P87" s="147"/>
      <c r="Q87" s="147"/>
    </row>
    <row r="88" spans="1:17" x14ac:dyDescent="0.35">
      <c r="A88" s="147"/>
      <c r="B88" s="147"/>
      <c r="C88" s="147"/>
      <c r="D88" s="147"/>
      <c r="E88" s="147"/>
      <c r="F88" s="147"/>
      <c r="G88" s="147"/>
      <c r="H88" s="147"/>
      <c r="I88" s="147"/>
      <c r="J88" s="147"/>
      <c r="K88" s="147"/>
      <c r="L88" s="147"/>
      <c r="M88" s="147"/>
      <c r="N88" s="147"/>
      <c r="O88" s="147"/>
      <c r="P88" s="147"/>
      <c r="Q88" s="147"/>
    </row>
    <row r="89" spans="1:17" x14ac:dyDescent="0.35">
      <c r="A89" s="147"/>
      <c r="B89" s="147"/>
      <c r="C89" s="147"/>
      <c r="D89" s="147"/>
      <c r="E89" s="147"/>
      <c r="F89" s="147"/>
      <c r="G89" s="147"/>
      <c r="H89" s="147"/>
      <c r="I89" s="147"/>
      <c r="J89" s="147"/>
      <c r="K89" s="147"/>
      <c r="L89" s="147"/>
      <c r="M89" s="147"/>
      <c r="N89" s="147"/>
      <c r="O89" s="147"/>
      <c r="P89" s="147"/>
      <c r="Q89" s="147"/>
    </row>
    <row r="90" spans="1:17" x14ac:dyDescent="0.35">
      <c r="A90" s="147"/>
      <c r="B90" s="147"/>
      <c r="C90" s="147"/>
      <c r="D90" s="147"/>
      <c r="E90" s="147"/>
      <c r="F90" s="147"/>
      <c r="G90" s="147"/>
      <c r="H90" s="147"/>
      <c r="I90" s="147"/>
      <c r="J90" s="147"/>
      <c r="K90" s="147"/>
      <c r="L90" s="147"/>
      <c r="M90" s="147"/>
      <c r="N90" s="147"/>
      <c r="O90" s="147"/>
      <c r="P90" s="147"/>
      <c r="Q90" s="147"/>
    </row>
    <row r="91" spans="1:17" x14ac:dyDescent="0.35">
      <c r="A91" s="147"/>
      <c r="B91" s="147"/>
      <c r="C91" s="147"/>
      <c r="D91" s="147"/>
      <c r="E91" s="147"/>
      <c r="F91" s="147"/>
      <c r="G91" s="147"/>
      <c r="H91" s="147"/>
      <c r="I91" s="147"/>
      <c r="J91" s="147"/>
      <c r="K91" s="147"/>
      <c r="L91" s="147"/>
      <c r="M91" s="147"/>
      <c r="N91" s="147"/>
      <c r="O91" s="147"/>
      <c r="P91" s="147"/>
      <c r="Q91" s="147"/>
    </row>
    <row r="92" spans="1:17" x14ac:dyDescent="0.35">
      <c r="A92" s="147"/>
      <c r="B92" s="147"/>
      <c r="C92" s="147"/>
      <c r="D92" s="147"/>
      <c r="E92" s="147"/>
      <c r="F92" s="147"/>
      <c r="G92" s="147"/>
      <c r="H92" s="147"/>
      <c r="I92" s="147"/>
      <c r="J92" s="147"/>
      <c r="K92" s="147"/>
      <c r="L92" s="147"/>
      <c r="M92" s="147"/>
      <c r="N92" s="147"/>
      <c r="O92" s="147"/>
      <c r="P92" s="147"/>
      <c r="Q92" s="147"/>
    </row>
    <row r="93" spans="1:17" x14ac:dyDescent="0.35">
      <c r="A93" s="147"/>
      <c r="B93" s="147"/>
      <c r="C93" s="147"/>
      <c r="D93" s="147"/>
      <c r="E93" s="147"/>
      <c r="F93" s="147"/>
      <c r="G93" s="147"/>
      <c r="H93" s="147"/>
      <c r="I93" s="147"/>
      <c r="J93" s="147"/>
      <c r="K93" s="147"/>
      <c r="L93" s="147"/>
      <c r="M93" s="147"/>
      <c r="N93" s="147"/>
      <c r="O93" s="147"/>
      <c r="P93" s="147"/>
      <c r="Q93" s="147"/>
    </row>
    <row r="94" spans="1:17" x14ac:dyDescent="0.35">
      <c r="A94" s="147"/>
      <c r="B94" s="147"/>
      <c r="C94" s="147"/>
      <c r="D94" s="147"/>
      <c r="E94" s="147"/>
      <c r="F94" s="147"/>
      <c r="G94" s="147"/>
      <c r="H94" s="147"/>
      <c r="I94" s="147"/>
      <c r="J94" s="147"/>
      <c r="K94" s="147"/>
      <c r="L94" s="147"/>
      <c r="M94" s="147"/>
      <c r="N94" s="147"/>
      <c r="O94" s="147"/>
      <c r="P94" s="147"/>
      <c r="Q94" s="147"/>
    </row>
    <row r="95" spans="1:17" x14ac:dyDescent="0.35">
      <c r="A95" s="147"/>
      <c r="B95" s="147"/>
      <c r="C95" s="147"/>
      <c r="D95" s="147"/>
      <c r="E95" s="147"/>
      <c r="F95" s="147"/>
      <c r="G95" s="147"/>
      <c r="H95" s="147"/>
      <c r="I95" s="147"/>
      <c r="J95" s="147"/>
      <c r="K95" s="147"/>
      <c r="L95" s="147"/>
      <c r="M95" s="147"/>
      <c r="N95" s="147"/>
      <c r="O95" s="147"/>
      <c r="P95" s="147"/>
      <c r="Q95" s="147"/>
    </row>
    <row r="96" spans="1:17" x14ac:dyDescent="0.35">
      <c r="A96" s="147"/>
      <c r="B96" s="147"/>
      <c r="C96" s="147"/>
      <c r="D96" s="147"/>
      <c r="E96" s="147"/>
      <c r="F96" s="147"/>
      <c r="G96" s="147"/>
      <c r="H96" s="147"/>
      <c r="I96" s="147"/>
      <c r="J96" s="147"/>
      <c r="K96" s="147"/>
      <c r="L96" s="147"/>
      <c r="M96" s="147"/>
      <c r="N96" s="147"/>
      <c r="O96" s="147"/>
      <c r="P96" s="147"/>
      <c r="Q96" s="147"/>
    </row>
    <row r="97" spans="1:17" x14ac:dyDescent="0.35">
      <c r="A97" s="147"/>
      <c r="B97" s="147"/>
      <c r="C97" s="147"/>
      <c r="D97" s="147"/>
      <c r="E97" s="147"/>
      <c r="F97" s="147"/>
      <c r="G97" s="147"/>
      <c r="H97" s="147"/>
      <c r="I97" s="147"/>
      <c r="J97" s="147"/>
      <c r="K97" s="147"/>
      <c r="L97" s="147"/>
      <c r="M97" s="147"/>
      <c r="N97" s="147"/>
      <c r="O97" s="147"/>
      <c r="P97" s="147"/>
      <c r="Q97" s="147"/>
    </row>
    <row r="98" spans="1:17" x14ac:dyDescent="0.35">
      <c r="A98" s="147"/>
      <c r="B98" s="147"/>
      <c r="C98" s="147"/>
      <c r="D98" s="147"/>
      <c r="E98" s="147"/>
      <c r="F98" s="147"/>
      <c r="G98" s="147"/>
      <c r="H98" s="147"/>
      <c r="I98" s="147"/>
      <c r="J98" s="147"/>
      <c r="K98" s="147"/>
      <c r="L98" s="147"/>
      <c r="M98" s="147"/>
      <c r="N98" s="147"/>
      <c r="O98" s="147"/>
      <c r="P98" s="147"/>
      <c r="Q98" s="147"/>
    </row>
    <row r="99" spans="1:17" x14ac:dyDescent="0.35">
      <c r="A99" s="147"/>
      <c r="B99" s="147"/>
      <c r="C99" s="147"/>
      <c r="D99" s="147"/>
      <c r="E99" s="147"/>
      <c r="F99" s="147"/>
      <c r="G99" s="147"/>
      <c r="H99" s="147"/>
      <c r="I99" s="147"/>
      <c r="J99" s="147"/>
      <c r="K99" s="147"/>
      <c r="L99" s="147"/>
      <c r="M99" s="147"/>
      <c r="N99" s="147"/>
      <c r="O99" s="147"/>
      <c r="P99" s="147"/>
      <c r="Q99" s="147"/>
    </row>
    <row r="100" spans="1:17" x14ac:dyDescent="0.35">
      <c r="A100" s="147"/>
      <c r="B100" s="147"/>
      <c r="C100" s="147"/>
      <c r="D100" s="147"/>
      <c r="E100" s="147"/>
      <c r="F100" s="147"/>
      <c r="G100" s="147"/>
      <c r="H100" s="147"/>
      <c r="I100" s="147"/>
      <c r="J100" s="147"/>
      <c r="K100" s="147"/>
      <c r="L100" s="147"/>
      <c r="M100" s="147"/>
      <c r="N100" s="147"/>
      <c r="O100" s="147"/>
      <c r="P100" s="147"/>
      <c r="Q100" s="147"/>
    </row>
    <row r="101" spans="1:17" x14ac:dyDescent="0.35">
      <c r="A101" s="147"/>
      <c r="B101" s="147"/>
      <c r="C101" s="147"/>
      <c r="D101" s="147"/>
      <c r="E101" s="147"/>
      <c r="F101" s="147"/>
      <c r="G101" s="147"/>
      <c r="H101" s="147"/>
      <c r="I101" s="147"/>
      <c r="J101" s="147"/>
      <c r="K101" s="147"/>
      <c r="L101" s="147"/>
      <c r="M101" s="147"/>
      <c r="N101" s="147"/>
      <c r="O101" s="147"/>
      <c r="P101" s="147"/>
      <c r="Q101" s="147"/>
    </row>
    <row r="102" spans="1:17" x14ac:dyDescent="0.35">
      <c r="A102" s="147"/>
      <c r="B102" s="147"/>
      <c r="C102" s="147"/>
      <c r="D102" s="147"/>
      <c r="E102" s="147"/>
      <c r="F102" s="147"/>
      <c r="G102" s="147"/>
      <c r="H102" s="147"/>
      <c r="I102" s="147"/>
      <c r="J102" s="147"/>
      <c r="K102" s="147"/>
      <c r="L102" s="147"/>
      <c r="M102" s="147"/>
      <c r="N102" s="147"/>
      <c r="O102" s="147"/>
      <c r="P102" s="147"/>
      <c r="Q102" s="147"/>
    </row>
    <row r="103" spans="1:17" x14ac:dyDescent="0.35">
      <c r="A103" s="147"/>
      <c r="B103" s="147"/>
      <c r="C103" s="147"/>
      <c r="D103" s="147"/>
      <c r="E103" s="147"/>
      <c r="F103" s="147"/>
      <c r="G103" s="147"/>
      <c r="H103" s="147"/>
      <c r="I103" s="147"/>
      <c r="J103" s="147"/>
      <c r="K103" s="147"/>
      <c r="L103" s="147"/>
      <c r="M103" s="147"/>
      <c r="N103" s="147"/>
      <c r="O103" s="147"/>
      <c r="P103" s="147"/>
      <c r="Q103" s="147"/>
    </row>
    <row r="104" spans="1:17" x14ac:dyDescent="0.35">
      <c r="A104" s="147"/>
      <c r="B104" s="147"/>
      <c r="C104" s="147"/>
      <c r="D104" s="147"/>
      <c r="E104" s="147"/>
      <c r="F104" s="147"/>
      <c r="G104" s="147"/>
      <c r="H104" s="147"/>
      <c r="I104" s="147"/>
      <c r="J104" s="147"/>
      <c r="K104" s="147"/>
      <c r="L104" s="147"/>
      <c r="M104" s="147"/>
      <c r="N104" s="147"/>
      <c r="O104" s="147"/>
      <c r="P104" s="147"/>
      <c r="Q104" s="147"/>
    </row>
    <row r="105" spans="1:17" x14ac:dyDescent="0.35">
      <c r="A105" s="147"/>
      <c r="B105" s="147"/>
      <c r="C105" s="147"/>
      <c r="D105" s="147"/>
      <c r="E105" s="147"/>
      <c r="F105" s="147"/>
      <c r="G105" s="147"/>
      <c r="H105" s="147"/>
      <c r="I105" s="147"/>
      <c r="J105" s="147"/>
      <c r="K105" s="147"/>
      <c r="L105" s="147"/>
      <c r="M105" s="147"/>
      <c r="N105" s="147"/>
      <c r="O105" s="147"/>
      <c r="P105" s="147"/>
      <c r="Q105" s="147"/>
    </row>
    <row r="106" spans="1:17" x14ac:dyDescent="0.35">
      <c r="A106" s="147"/>
      <c r="B106" s="147"/>
      <c r="C106" s="147"/>
      <c r="D106" s="147"/>
      <c r="E106" s="147"/>
      <c r="F106" s="147"/>
      <c r="G106" s="147"/>
      <c r="H106" s="147"/>
      <c r="I106" s="147"/>
      <c r="J106" s="147"/>
      <c r="K106" s="147"/>
      <c r="L106" s="147"/>
      <c r="M106" s="147"/>
      <c r="N106" s="147"/>
      <c r="O106" s="147"/>
      <c r="P106" s="147"/>
      <c r="Q106" s="147"/>
    </row>
    <row r="107" spans="1:17" x14ac:dyDescent="0.35">
      <c r="A107" s="147"/>
      <c r="B107" s="147"/>
      <c r="C107" s="147"/>
      <c r="D107" s="147"/>
      <c r="E107" s="147"/>
      <c r="F107" s="147"/>
      <c r="G107" s="147"/>
      <c r="H107" s="147"/>
      <c r="I107" s="147"/>
      <c r="J107" s="147"/>
      <c r="K107" s="147"/>
      <c r="L107" s="147"/>
      <c r="M107" s="147"/>
      <c r="N107" s="147"/>
      <c r="O107" s="147"/>
      <c r="P107" s="147"/>
      <c r="Q107" s="147"/>
    </row>
    <row r="108" spans="1:17" x14ac:dyDescent="0.35">
      <c r="A108" s="147"/>
      <c r="B108" s="147"/>
      <c r="C108" s="147"/>
      <c r="D108" s="147"/>
      <c r="E108" s="147"/>
      <c r="F108" s="147"/>
      <c r="G108" s="147"/>
      <c r="H108" s="147"/>
      <c r="I108" s="147"/>
      <c r="J108" s="147"/>
      <c r="K108" s="147"/>
      <c r="L108" s="147"/>
      <c r="M108" s="147"/>
      <c r="N108" s="147"/>
      <c r="O108" s="147"/>
      <c r="P108" s="147"/>
      <c r="Q108" s="147"/>
    </row>
    <row r="109" spans="1:17" x14ac:dyDescent="0.35">
      <c r="A109" s="147"/>
      <c r="B109" s="147"/>
      <c r="C109" s="147"/>
      <c r="D109" s="147"/>
      <c r="E109" s="147"/>
      <c r="F109" s="147"/>
      <c r="G109" s="147"/>
      <c r="H109" s="147"/>
      <c r="I109" s="147"/>
      <c r="J109" s="147"/>
      <c r="K109" s="147"/>
      <c r="L109" s="147"/>
      <c r="M109" s="147"/>
      <c r="N109" s="147"/>
      <c r="O109" s="147"/>
      <c r="P109" s="147"/>
      <c r="Q109" s="147"/>
    </row>
    <row r="110" spans="1:17" x14ac:dyDescent="0.35">
      <c r="A110" s="147"/>
      <c r="B110" s="147"/>
      <c r="C110" s="147"/>
      <c r="D110" s="147"/>
      <c r="E110" s="147"/>
      <c r="F110" s="147"/>
      <c r="G110" s="147"/>
      <c r="H110" s="147"/>
      <c r="I110" s="147"/>
      <c r="J110" s="147"/>
      <c r="K110" s="147"/>
      <c r="L110" s="147"/>
      <c r="M110" s="147"/>
      <c r="N110" s="147"/>
      <c r="O110" s="147"/>
      <c r="P110" s="147"/>
      <c r="Q110" s="147"/>
    </row>
    <row r="111" spans="1:17" x14ac:dyDescent="0.35">
      <c r="A111" s="147"/>
      <c r="B111" s="147"/>
      <c r="C111" s="147"/>
      <c r="D111" s="147"/>
      <c r="E111" s="147"/>
      <c r="F111" s="147"/>
      <c r="G111" s="147"/>
      <c r="H111" s="147"/>
      <c r="I111" s="147"/>
      <c r="J111" s="147"/>
      <c r="K111" s="147"/>
      <c r="L111" s="147"/>
      <c r="M111" s="147"/>
      <c r="N111" s="147"/>
      <c r="O111" s="147"/>
      <c r="P111" s="147"/>
      <c r="Q111" s="147"/>
    </row>
    <row r="112" spans="1:17" x14ac:dyDescent="0.35">
      <c r="A112" s="147"/>
      <c r="B112" s="147"/>
      <c r="C112" s="147"/>
      <c r="D112" s="147"/>
      <c r="E112" s="147"/>
      <c r="F112" s="147"/>
      <c r="G112" s="147"/>
      <c r="H112" s="147"/>
      <c r="I112" s="147"/>
      <c r="J112" s="147"/>
      <c r="K112" s="147"/>
      <c r="L112" s="147"/>
      <c r="M112" s="147"/>
      <c r="N112" s="147"/>
      <c r="O112" s="147"/>
      <c r="P112" s="147"/>
      <c r="Q112" s="147"/>
    </row>
    <row r="113" spans="1:17" x14ac:dyDescent="0.35">
      <c r="A113" s="147"/>
      <c r="B113" s="147"/>
      <c r="C113" s="147"/>
      <c r="D113" s="147"/>
      <c r="E113" s="147"/>
      <c r="F113" s="147"/>
      <c r="G113" s="147"/>
      <c r="H113" s="147"/>
      <c r="I113" s="147"/>
      <c r="J113" s="147"/>
      <c r="K113" s="147"/>
      <c r="L113" s="147"/>
      <c r="M113" s="147"/>
      <c r="N113" s="147"/>
      <c r="O113" s="147"/>
      <c r="P113" s="147"/>
      <c r="Q113" s="147"/>
    </row>
    <row r="114" spans="1:17" x14ac:dyDescent="0.35">
      <c r="A114" s="147"/>
      <c r="B114" s="147"/>
      <c r="C114" s="147"/>
      <c r="D114" s="147"/>
      <c r="E114" s="147"/>
      <c r="F114" s="147"/>
      <c r="G114" s="147"/>
      <c r="H114" s="147"/>
      <c r="I114" s="147"/>
      <c r="J114" s="147"/>
      <c r="K114" s="147"/>
      <c r="L114" s="147"/>
      <c r="M114" s="147"/>
      <c r="N114" s="147"/>
      <c r="O114" s="147"/>
      <c r="P114" s="147"/>
      <c r="Q114" s="147"/>
    </row>
    <row r="115" spans="1:17" x14ac:dyDescent="0.35">
      <c r="A115" s="147"/>
      <c r="B115" s="147"/>
      <c r="C115" s="147"/>
      <c r="D115" s="147"/>
      <c r="E115" s="147"/>
      <c r="F115" s="147"/>
      <c r="G115" s="147"/>
      <c r="H115" s="147"/>
      <c r="I115" s="147"/>
      <c r="J115" s="147"/>
      <c r="K115" s="147"/>
      <c r="L115" s="147"/>
      <c r="M115" s="147"/>
      <c r="N115" s="147"/>
      <c r="O115" s="147"/>
      <c r="P115" s="147"/>
      <c r="Q115" s="147"/>
    </row>
    <row r="116" spans="1:17" x14ac:dyDescent="0.35">
      <c r="A116" s="147"/>
      <c r="B116" s="147"/>
      <c r="C116" s="147"/>
      <c r="D116" s="147"/>
      <c r="E116" s="147"/>
      <c r="F116" s="147"/>
      <c r="G116" s="147"/>
      <c r="H116" s="147"/>
      <c r="I116" s="147"/>
      <c r="J116" s="147"/>
      <c r="K116" s="147"/>
      <c r="L116" s="147"/>
      <c r="M116" s="147"/>
      <c r="N116" s="147"/>
      <c r="O116" s="147"/>
      <c r="P116" s="147"/>
      <c r="Q116" s="147"/>
    </row>
    <row r="117" spans="1:17" x14ac:dyDescent="0.35">
      <c r="A117" s="147"/>
      <c r="B117" s="147"/>
      <c r="C117" s="147"/>
      <c r="D117" s="147"/>
      <c r="E117" s="147"/>
      <c r="F117" s="147"/>
      <c r="G117" s="147"/>
      <c r="H117" s="147"/>
      <c r="I117" s="147"/>
      <c r="J117" s="147"/>
      <c r="K117" s="147"/>
      <c r="L117" s="147"/>
      <c r="M117" s="147"/>
      <c r="N117" s="147"/>
      <c r="O117" s="147"/>
      <c r="P117" s="147"/>
      <c r="Q117" s="147"/>
    </row>
    <row r="118" spans="1:17" x14ac:dyDescent="0.35">
      <c r="A118" s="147"/>
      <c r="B118" s="147"/>
      <c r="C118" s="147"/>
      <c r="D118" s="147"/>
      <c r="E118" s="147"/>
      <c r="F118" s="147"/>
      <c r="G118" s="147"/>
      <c r="H118" s="147"/>
      <c r="I118" s="147"/>
      <c r="J118" s="147"/>
      <c r="K118" s="147"/>
      <c r="L118" s="147"/>
      <c r="M118" s="147"/>
      <c r="N118" s="147"/>
      <c r="O118" s="147"/>
      <c r="P118" s="147"/>
      <c r="Q118" s="147"/>
    </row>
    <row r="119" spans="1:17" x14ac:dyDescent="0.35">
      <c r="A119" s="147"/>
      <c r="B119" s="147"/>
      <c r="C119" s="147"/>
      <c r="D119" s="147"/>
      <c r="E119" s="147"/>
      <c r="F119" s="147"/>
      <c r="G119" s="147"/>
      <c r="H119" s="147"/>
      <c r="I119" s="147"/>
      <c r="J119" s="147"/>
      <c r="K119" s="147"/>
      <c r="L119" s="147"/>
      <c r="M119" s="147"/>
      <c r="N119" s="147"/>
      <c r="O119" s="147"/>
      <c r="P119" s="147"/>
      <c r="Q119" s="147"/>
    </row>
    <row r="120" spans="1:17" x14ac:dyDescent="0.35">
      <c r="A120" s="147"/>
      <c r="B120" s="147"/>
      <c r="C120" s="147"/>
      <c r="D120" s="147"/>
      <c r="E120" s="147"/>
      <c r="F120" s="147"/>
      <c r="G120" s="147"/>
      <c r="H120" s="147"/>
      <c r="I120" s="147"/>
      <c r="J120" s="147"/>
      <c r="K120" s="147"/>
      <c r="L120" s="147"/>
      <c r="M120" s="147"/>
      <c r="N120" s="147"/>
      <c r="O120" s="147"/>
      <c r="P120" s="147"/>
      <c r="Q120" s="147"/>
    </row>
    <row r="121" spans="1:17" x14ac:dyDescent="0.35">
      <c r="A121" s="147"/>
      <c r="B121" s="147"/>
      <c r="C121" s="147"/>
      <c r="D121" s="147"/>
      <c r="E121" s="147"/>
      <c r="F121" s="147"/>
      <c r="G121" s="147"/>
      <c r="H121" s="147"/>
      <c r="I121" s="147"/>
      <c r="J121" s="147"/>
      <c r="K121" s="147"/>
      <c r="L121" s="147"/>
      <c r="M121" s="147"/>
      <c r="N121" s="147"/>
      <c r="O121" s="147"/>
      <c r="P121" s="147"/>
      <c r="Q121" s="147"/>
    </row>
    <row r="122" spans="1:17" x14ac:dyDescent="0.35">
      <c r="A122" s="147"/>
      <c r="B122" s="147"/>
      <c r="C122" s="147"/>
      <c r="D122" s="147"/>
      <c r="E122" s="147"/>
      <c r="F122" s="147"/>
      <c r="G122" s="147"/>
      <c r="H122" s="147"/>
      <c r="I122" s="147"/>
      <c r="J122" s="147"/>
      <c r="K122" s="147"/>
      <c r="L122" s="147"/>
      <c r="M122" s="147"/>
      <c r="N122" s="147"/>
      <c r="O122" s="147"/>
      <c r="P122" s="147"/>
      <c r="Q122" s="147"/>
    </row>
    <row r="123" spans="1:17" x14ac:dyDescent="0.35">
      <c r="A123" s="147"/>
      <c r="B123" s="147"/>
      <c r="C123" s="147"/>
      <c r="D123" s="147"/>
      <c r="E123" s="147"/>
      <c r="F123" s="147"/>
      <c r="G123" s="147"/>
      <c r="H123" s="147"/>
      <c r="I123" s="147"/>
      <c r="J123" s="147"/>
      <c r="K123" s="147"/>
      <c r="L123" s="147"/>
      <c r="M123" s="147"/>
      <c r="N123" s="147"/>
      <c r="O123" s="147"/>
      <c r="P123" s="147"/>
      <c r="Q123" s="147"/>
    </row>
    <row r="124" spans="1:17" x14ac:dyDescent="0.35">
      <c r="A124" s="147"/>
      <c r="B124" s="147"/>
      <c r="C124" s="147"/>
      <c r="D124" s="147"/>
      <c r="E124" s="147"/>
      <c r="F124" s="147"/>
      <c r="G124" s="147"/>
      <c r="H124" s="147"/>
      <c r="I124" s="147"/>
      <c r="J124" s="147"/>
      <c r="K124" s="147"/>
      <c r="L124" s="147"/>
      <c r="M124" s="147"/>
      <c r="N124" s="147"/>
      <c r="O124" s="147"/>
      <c r="P124" s="147"/>
      <c r="Q124" s="147"/>
    </row>
    <row r="125" spans="1:17" x14ac:dyDescent="0.35">
      <c r="A125" s="147"/>
      <c r="B125" s="147"/>
      <c r="C125" s="147"/>
      <c r="D125" s="147"/>
      <c r="E125" s="147"/>
      <c r="F125" s="147"/>
      <c r="G125" s="147"/>
      <c r="H125" s="147"/>
      <c r="I125" s="147"/>
      <c r="J125" s="147"/>
      <c r="K125" s="147"/>
      <c r="L125" s="147"/>
      <c r="M125" s="147"/>
      <c r="N125" s="147"/>
      <c r="O125" s="147"/>
      <c r="P125" s="147"/>
      <c r="Q125" s="147"/>
    </row>
    <row r="126" spans="1:17" x14ac:dyDescent="0.35">
      <c r="A126" s="147"/>
      <c r="B126" s="147"/>
      <c r="C126" s="147"/>
      <c r="D126" s="147"/>
      <c r="E126" s="147"/>
      <c r="F126" s="147"/>
      <c r="G126" s="147"/>
      <c r="H126" s="147"/>
      <c r="I126" s="147"/>
      <c r="J126" s="147"/>
      <c r="K126" s="147"/>
      <c r="L126" s="147"/>
      <c r="M126" s="147"/>
      <c r="N126" s="147"/>
      <c r="O126" s="147"/>
      <c r="P126" s="147"/>
      <c r="Q126" s="147"/>
    </row>
    <row r="127" spans="1:17" x14ac:dyDescent="0.35">
      <c r="A127" s="147"/>
      <c r="B127" s="147"/>
      <c r="C127" s="147"/>
      <c r="D127" s="147"/>
      <c r="E127" s="147"/>
      <c r="F127" s="147"/>
      <c r="G127" s="147"/>
      <c r="H127" s="147"/>
      <c r="I127" s="147"/>
      <c r="J127" s="147"/>
      <c r="K127" s="147"/>
      <c r="L127" s="147"/>
      <c r="M127" s="147"/>
      <c r="N127" s="147"/>
      <c r="O127" s="147"/>
      <c r="P127" s="147"/>
      <c r="Q127" s="147"/>
    </row>
    <row r="128" spans="1:17" x14ac:dyDescent="0.35">
      <c r="A128" s="147"/>
      <c r="B128" s="147"/>
      <c r="C128" s="147"/>
      <c r="D128" s="147"/>
      <c r="E128" s="147"/>
      <c r="F128" s="147"/>
      <c r="G128" s="147"/>
      <c r="H128" s="147"/>
      <c r="I128" s="147"/>
      <c r="J128" s="147"/>
      <c r="K128" s="147"/>
      <c r="L128" s="147"/>
      <c r="M128" s="147"/>
      <c r="N128" s="147"/>
      <c r="O128" s="147"/>
      <c r="P128" s="147"/>
      <c r="Q128" s="147"/>
    </row>
    <row r="129" spans="1:17" x14ac:dyDescent="0.35">
      <c r="A129" s="147"/>
      <c r="B129" s="147"/>
      <c r="C129" s="147"/>
      <c r="D129" s="147"/>
      <c r="E129" s="147"/>
      <c r="F129" s="147"/>
      <c r="G129" s="147"/>
      <c r="H129" s="147"/>
      <c r="I129" s="147"/>
      <c r="J129" s="147"/>
      <c r="K129" s="147"/>
      <c r="L129" s="147"/>
      <c r="M129" s="147"/>
      <c r="N129" s="147"/>
      <c r="O129" s="147"/>
      <c r="P129" s="147"/>
      <c r="Q129" s="147"/>
    </row>
    <row r="130" spans="1:17" x14ac:dyDescent="0.35">
      <c r="A130" s="147"/>
      <c r="B130" s="147"/>
      <c r="C130" s="147"/>
      <c r="D130" s="147"/>
      <c r="E130" s="147"/>
      <c r="F130" s="147"/>
      <c r="G130" s="147"/>
      <c r="H130" s="147"/>
      <c r="I130" s="147"/>
      <c r="J130" s="147"/>
      <c r="K130" s="147"/>
      <c r="L130" s="147"/>
      <c r="M130" s="147"/>
      <c r="N130" s="147"/>
      <c r="O130" s="147"/>
      <c r="P130" s="147"/>
      <c r="Q130" s="147"/>
    </row>
    <row r="131" spans="1:17" x14ac:dyDescent="0.35">
      <c r="A131" s="147"/>
      <c r="B131" s="147"/>
      <c r="C131" s="147"/>
      <c r="D131" s="147"/>
      <c r="E131" s="147"/>
      <c r="F131" s="147"/>
      <c r="G131" s="147"/>
      <c r="H131" s="147"/>
      <c r="I131" s="147"/>
      <c r="J131" s="147"/>
      <c r="K131" s="147"/>
      <c r="L131" s="147"/>
      <c r="M131" s="147"/>
      <c r="N131" s="147"/>
      <c r="O131" s="147"/>
      <c r="P131" s="147"/>
      <c r="Q131" s="147"/>
    </row>
    <row r="132" spans="1:17" x14ac:dyDescent="0.35">
      <c r="A132" s="147"/>
      <c r="B132" s="147"/>
      <c r="C132" s="147"/>
      <c r="D132" s="147"/>
      <c r="E132" s="147"/>
      <c r="F132" s="147"/>
      <c r="G132" s="147"/>
      <c r="H132" s="147"/>
      <c r="I132" s="147"/>
      <c r="J132" s="147"/>
      <c r="K132" s="147"/>
      <c r="L132" s="147"/>
      <c r="M132" s="147"/>
      <c r="N132" s="147"/>
      <c r="O132" s="147"/>
      <c r="P132" s="147"/>
      <c r="Q132" s="147"/>
    </row>
    <row r="133" spans="1:17" x14ac:dyDescent="0.35">
      <c r="A133" s="147"/>
      <c r="B133" s="147"/>
      <c r="C133" s="147"/>
      <c r="D133" s="147"/>
      <c r="E133" s="147"/>
      <c r="F133" s="147"/>
      <c r="G133" s="147"/>
      <c r="H133" s="147"/>
      <c r="I133" s="147"/>
      <c r="J133" s="147"/>
      <c r="K133" s="147"/>
      <c r="L133" s="147"/>
      <c r="M133" s="147"/>
      <c r="N133" s="147"/>
      <c r="O133" s="147"/>
      <c r="P133" s="147"/>
      <c r="Q133" s="147"/>
    </row>
    <row r="134" spans="1:17" x14ac:dyDescent="0.35">
      <c r="A134" s="147"/>
      <c r="B134" s="147"/>
      <c r="C134" s="147"/>
      <c r="D134" s="147"/>
      <c r="E134" s="147"/>
      <c r="F134" s="147"/>
      <c r="G134" s="147"/>
      <c r="H134" s="147"/>
      <c r="I134" s="147"/>
      <c r="J134" s="147"/>
      <c r="K134" s="147"/>
      <c r="L134" s="147"/>
      <c r="M134" s="147"/>
      <c r="N134" s="147"/>
      <c r="O134" s="147"/>
      <c r="P134" s="147"/>
      <c r="Q134" s="147"/>
    </row>
    <row r="135" spans="1:17" x14ac:dyDescent="0.35">
      <c r="A135" s="147"/>
      <c r="B135" s="147"/>
      <c r="C135" s="147"/>
      <c r="D135" s="147"/>
      <c r="E135" s="147"/>
      <c r="F135" s="147"/>
      <c r="G135" s="147"/>
      <c r="H135" s="147"/>
      <c r="I135" s="147"/>
      <c r="J135" s="147"/>
      <c r="K135" s="147"/>
      <c r="L135" s="147"/>
      <c r="M135" s="147"/>
      <c r="N135" s="147"/>
      <c r="O135" s="147"/>
      <c r="P135" s="147"/>
      <c r="Q135" s="147"/>
    </row>
    <row r="136" spans="1:17" x14ac:dyDescent="0.35">
      <c r="A136" s="147"/>
      <c r="B136" s="147"/>
      <c r="C136" s="147"/>
      <c r="D136" s="147"/>
      <c r="E136" s="147"/>
      <c r="F136" s="147"/>
      <c r="G136" s="147"/>
      <c r="H136" s="147"/>
      <c r="I136" s="147"/>
      <c r="J136" s="147"/>
      <c r="K136" s="147"/>
      <c r="L136" s="147"/>
      <c r="M136" s="147"/>
      <c r="N136" s="147"/>
      <c r="O136" s="147"/>
      <c r="P136" s="147"/>
      <c r="Q136" s="147"/>
    </row>
    <row r="137" spans="1:17" x14ac:dyDescent="0.35">
      <c r="A137" s="147"/>
      <c r="B137" s="147"/>
      <c r="C137" s="147"/>
      <c r="D137" s="147"/>
      <c r="E137" s="147"/>
      <c r="F137" s="147"/>
      <c r="G137" s="147"/>
      <c r="H137" s="147"/>
      <c r="I137" s="147"/>
      <c r="J137" s="147"/>
      <c r="K137" s="147"/>
      <c r="L137" s="147"/>
      <c r="M137" s="147"/>
      <c r="N137" s="147"/>
      <c r="O137" s="147"/>
      <c r="P137" s="147"/>
      <c r="Q137" s="147"/>
    </row>
    <row r="138" spans="1:17" x14ac:dyDescent="0.35">
      <c r="A138" s="147"/>
      <c r="B138" s="147"/>
      <c r="C138" s="147"/>
      <c r="D138" s="147"/>
      <c r="E138" s="147"/>
      <c r="F138" s="147"/>
      <c r="G138" s="147"/>
      <c r="H138" s="147"/>
      <c r="I138" s="147"/>
      <c r="J138" s="147"/>
      <c r="K138" s="147"/>
      <c r="L138" s="147"/>
      <c r="M138" s="147"/>
      <c r="N138" s="147"/>
      <c r="O138" s="147"/>
      <c r="P138" s="147"/>
      <c r="Q138" s="147"/>
    </row>
    <row r="139" spans="1:17" x14ac:dyDescent="0.35">
      <c r="A139" s="147"/>
      <c r="B139" s="147"/>
      <c r="C139" s="147"/>
      <c r="D139" s="147"/>
      <c r="E139" s="147"/>
      <c r="F139" s="147"/>
      <c r="G139" s="147"/>
      <c r="H139" s="147"/>
      <c r="I139" s="147"/>
      <c r="J139" s="147"/>
      <c r="K139" s="147"/>
      <c r="L139" s="147"/>
      <c r="M139" s="147"/>
      <c r="N139" s="147"/>
      <c r="O139" s="147"/>
      <c r="P139" s="147"/>
      <c r="Q139" s="147"/>
    </row>
    <row r="140" spans="1:17" x14ac:dyDescent="0.35">
      <c r="A140" s="147"/>
      <c r="B140" s="147"/>
      <c r="C140" s="147"/>
      <c r="D140" s="147"/>
      <c r="E140" s="147"/>
      <c r="F140" s="147"/>
      <c r="G140" s="147"/>
      <c r="H140" s="147"/>
      <c r="I140" s="147"/>
      <c r="J140" s="147"/>
      <c r="K140" s="147"/>
      <c r="L140" s="147"/>
      <c r="M140" s="147"/>
      <c r="N140" s="147"/>
      <c r="O140" s="147"/>
      <c r="P140" s="147"/>
      <c r="Q140" s="147"/>
    </row>
    <row r="141" spans="1:17" x14ac:dyDescent="0.35">
      <c r="A141" s="147"/>
      <c r="B141" s="147"/>
      <c r="C141" s="147"/>
      <c r="D141" s="147"/>
      <c r="E141" s="147"/>
      <c r="F141" s="147"/>
      <c r="G141" s="147"/>
      <c r="H141" s="147"/>
      <c r="I141" s="147"/>
      <c r="J141" s="147"/>
      <c r="K141" s="147"/>
      <c r="L141" s="147"/>
      <c r="M141" s="147"/>
      <c r="N141" s="147"/>
      <c r="O141" s="147"/>
      <c r="P141" s="147"/>
      <c r="Q141" s="147"/>
    </row>
    <row r="142" spans="1:17" x14ac:dyDescent="0.35">
      <c r="A142" s="147"/>
      <c r="B142" s="147"/>
      <c r="C142" s="147"/>
      <c r="D142" s="147"/>
      <c r="E142" s="147"/>
      <c r="F142" s="147"/>
      <c r="G142" s="147"/>
      <c r="H142" s="147"/>
      <c r="I142" s="147"/>
      <c r="J142" s="147"/>
      <c r="K142" s="147"/>
      <c r="L142" s="147"/>
      <c r="M142" s="147"/>
      <c r="N142" s="147"/>
      <c r="O142" s="147"/>
      <c r="P142" s="147"/>
      <c r="Q142" s="147"/>
    </row>
    <row r="143" spans="1:17" x14ac:dyDescent="0.35">
      <c r="A143" s="147"/>
      <c r="B143" s="147"/>
      <c r="C143" s="147"/>
      <c r="D143" s="147"/>
      <c r="E143" s="147"/>
      <c r="F143" s="147"/>
      <c r="G143" s="147"/>
      <c r="H143" s="147"/>
      <c r="I143" s="147"/>
      <c r="J143" s="147"/>
      <c r="K143" s="147"/>
      <c r="L143" s="147"/>
      <c r="M143" s="147"/>
      <c r="N143" s="147"/>
      <c r="O143" s="147"/>
      <c r="P143" s="147"/>
      <c r="Q143" s="147"/>
    </row>
    <row r="144" spans="1:17" x14ac:dyDescent="0.35">
      <c r="A144" s="147"/>
      <c r="B144" s="147"/>
      <c r="C144" s="147"/>
      <c r="D144" s="147"/>
      <c r="E144" s="147"/>
      <c r="F144" s="147"/>
      <c r="G144" s="147"/>
      <c r="H144" s="147"/>
      <c r="I144" s="147"/>
      <c r="J144" s="147"/>
      <c r="K144" s="147"/>
      <c r="L144" s="147"/>
      <c r="M144" s="147"/>
      <c r="N144" s="147"/>
      <c r="O144" s="147"/>
      <c r="P144" s="147"/>
      <c r="Q144" s="147"/>
    </row>
    <row r="145" spans="1:17" x14ac:dyDescent="0.35">
      <c r="A145" s="147"/>
      <c r="B145" s="147"/>
      <c r="C145" s="147"/>
      <c r="D145" s="147"/>
      <c r="E145" s="147"/>
      <c r="F145" s="147"/>
      <c r="G145" s="147"/>
      <c r="H145" s="147"/>
      <c r="I145" s="147"/>
      <c r="J145" s="147"/>
      <c r="K145" s="147"/>
      <c r="L145" s="147"/>
      <c r="M145" s="147"/>
      <c r="N145" s="147"/>
      <c r="O145" s="147"/>
      <c r="P145" s="147"/>
      <c r="Q145" s="147"/>
    </row>
    <row r="146" spans="1:17" x14ac:dyDescent="0.35">
      <c r="A146" s="147"/>
      <c r="B146" s="147"/>
      <c r="C146" s="147"/>
      <c r="D146" s="147"/>
      <c r="E146" s="147"/>
      <c r="F146" s="147"/>
      <c r="G146" s="147"/>
      <c r="H146" s="147"/>
      <c r="I146" s="147"/>
      <c r="J146" s="147"/>
      <c r="K146" s="147"/>
      <c r="L146" s="147"/>
      <c r="M146" s="147"/>
      <c r="N146" s="147"/>
      <c r="O146" s="147"/>
      <c r="P146" s="147"/>
      <c r="Q146" s="147"/>
    </row>
    <row r="147" spans="1:17" x14ac:dyDescent="0.35">
      <c r="A147" s="147"/>
      <c r="B147" s="147"/>
      <c r="C147" s="147"/>
      <c r="D147" s="147"/>
      <c r="E147" s="147"/>
      <c r="F147" s="147"/>
      <c r="G147" s="147"/>
      <c r="H147" s="147"/>
      <c r="I147" s="147"/>
      <c r="J147" s="147"/>
      <c r="K147" s="147"/>
      <c r="L147" s="147"/>
      <c r="M147" s="147"/>
      <c r="N147" s="147"/>
      <c r="O147" s="147"/>
      <c r="P147" s="147"/>
      <c r="Q147" s="147"/>
    </row>
    <row r="148" spans="1:17" x14ac:dyDescent="0.35">
      <c r="A148" s="147"/>
      <c r="B148" s="147"/>
      <c r="C148" s="147"/>
      <c r="D148" s="147"/>
      <c r="E148" s="147"/>
      <c r="F148" s="147"/>
      <c r="G148" s="147"/>
      <c r="H148" s="147"/>
      <c r="I148" s="147"/>
      <c r="J148" s="147"/>
      <c r="K148" s="147"/>
      <c r="L148" s="147"/>
      <c r="M148" s="147"/>
      <c r="N148" s="147"/>
      <c r="O148" s="147"/>
      <c r="P148" s="147"/>
      <c r="Q148" s="147"/>
    </row>
    <row r="149" spans="1:17" x14ac:dyDescent="0.35">
      <c r="A149" s="147"/>
      <c r="B149" s="147"/>
      <c r="C149" s="147"/>
      <c r="D149" s="147"/>
      <c r="E149" s="147"/>
      <c r="F149" s="147"/>
      <c r="G149" s="147"/>
      <c r="H149" s="147"/>
      <c r="I149" s="147"/>
      <c r="J149" s="147"/>
      <c r="K149" s="147"/>
      <c r="L149" s="147"/>
      <c r="M149" s="147"/>
      <c r="N149" s="147"/>
      <c r="O149" s="147"/>
      <c r="P149" s="147"/>
      <c r="Q149" s="147"/>
    </row>
    <row r="150" spans="1:17" x14ac:dyDescent="0.35">
      <c r="A150" s="147"/>
      <c r="B150" s="147"/>
      <c r="C150" s="147"/>
      <c r="D150" s="147"/>
      <c r="E150" s="147"/>
      <c r="F150" s="147"/>
      <c r="G150" s="147"/>
      <c r="H150" s="147"/>
      <c r="I150" s="147"/>
      <c r="J150" s="147"/>
      <c r="K150" s="147"/>
      <c r="L150" s="147"/>
      <c r="M150" s="147"/>
      <c r="N150" s="147"/>
      <c r="O150" s="147"/>
      <c r="P150" s="147"/>
      <c r="Q150" s="147"/>
    </row>
    <row r="151" spans="1:17" x14ac:dyDescent="0.35">
      <c r="A151" s="147"/>
      <c r="B151" s="147"/>
      <c r="C151" s="147"/>
      <c r="D151" s="147"/>
      <c r="E151" s="147"/>
      <c r="F151" s="147"/>
      <c r="G151" s="147"/>
      <c r="H151" s="147"/>
      <c r="I151" s="147"/>
      <c r="J151" s="147"/>
      <c r="K151" s="147"/>
      <c r="L151" s="147"/>
      <c r="M151" s="147"/>
      <c r="N151" s="147"/>
      <c r="O151" s="147"/>
      <c r="P151" s="147"/>
      <c r="Q151" s="147"/>
    </row>
    <row r="152" spans="1:17" x14ac:dyDescent="0.35">
      <c r="A152" s="147"/>
      <c r="B152" s="147"/>
      <c r="C152" s="147"/>
      <c r="D152" s="147"/>
      <c r="E152" s="147"/>
      <c r="F152" s="147"/>
      <c r="G152" s="147"/>
      <c r="H152" s="147"/>
      <c r="I152" s="147"/>
      <c r="J152" s="147"/>
      <c r="K152" s="147"/>
      <c r="L152" s="147"/>
      <c r="M152" s="147"/>
      <c r="N152" s="147"/>
      <c r="O152" s="147"/>
      <c r="P152" s="147"/>
      <c r="Q152" s="147"/>
    </row>
    <row r="153" spans="1:17" x14ac:dyDescent="0.35">
      <c r="A153" s="147"/>
      <c r="B153" s="147"/>
      <c r="C153" s="147"/>
      <c r="D153" s="147"/>
      <c r="E153" s="147"/>
      <c r="F153" s="147"/>
      <c r="G153" s="147"/>
      <c r="H153" s="147"/>
      <c r="I153" s="147"/>
      <c r="J153" s="147"/>
      <c r="K153" s="147"/>
      <c r="L153" s="147"/>
      <c r="M153" s="147"/>
      <c r="N153" s="147"/>
      <c r="O153" s="147"/>
      <c r="P153" s="147"/>
      <c r="Q153" s="147"/>
    </row>
    <row r="154" spans="1:17" x14ac:dyDescent="0.35">
      <c r="A154" s="147"/>
      <c r="B154" s="147"/>
      <c r="C154" s="147"/>
      <c r="D154" s="147"/>
      <c r="E154" s="147"/>
      <c r="F154" s="147"/>
      <c r="G154" s="147"/>
      <c r="H154" s="147"/>
      <c r="I154" s="147"/>
      <c r="J154" s="147"/>
      <c r="K154" s="147"/>
      <c r="L154" s="147"/>
      <c r="M154" s="147"/>
      <c r="N154" s="147"/>
      <c r="O154" s="147"/>
      <c r="P154" s="147"/>
      <c r="Q154" s="147"/>
    </row>
    <row r="155" spans="1:17" x14ac:dyDescent="0.35">
      <c r="A155" s="147"/>
      <c r="B155" s="147"/>
      <c r="C155" s="147"/>
      <c r="D155" s="147"/>
      <c r="E155" s="147"/>
      <c r="F155" s="147"/>
      <c r="G155" s="147"/>
      <c r="H155" s="147"/>
      <c r="I155" s="147"/>
      <c r="J155" s="147"/>
      <c r="K155" s="147"/>
      <c r="L155" s="147"/>
      <c r="M155" s="147"/>
      <c r="N155" s="147"/>
      <c r="O155" s="147"/>
      <c r="P155" s="147"/>
      <c r="Q155" s="147"/>
    </row>
    <row r="156" spans="1:17" x14ac:dyDescent="0.35">
      <c r="A156" s="147"/>
      <c r="B156" s="147"/>
      <c r="C156" s="147"/>
      <c r="D156" s="147"/>
      <c r="E156" s="147"/>
      <c r="F156" s="147"/>
      <c r="G156" s="147"/>
      <c r="H156" s="147"/>
      <c r="I156" s="147"/>
      <c r="J156" s="147"/>
      <c r="K156" s="147"/>
      <c r="L156" s="147"/>
      <c r="M156" s="147"/>
      <c r="N156" s="147"/>
      <c r="O156" s="147"/>
      <c r="P156" s="147"/>
      <c r="Q156" s="147"/>
    </row>
    <row r="157" spans="1:17" x14ac:dyDescent="0.35">
      <c r="A157" s="147"/>
      <c r="B157" s="147"/>
      <c r="C157" s="147"/>
      <c r="D157" s="147"/>
      <c r="E157" s="147"/>
      <c r="F157" s="147"/>
      <c r="G157" s="147"/>
      <c r="H157" s="147"/>
      <c r="I157" s="147"/>
      <c r="J157" s="147"/>
      <c r="K157" s="147"/>
      <c r="L157" s="147"/>
      <c r="M157" s="147"/>
      <c r="N157" s="147"/>
      <c r="O157" s="147"/>
      <c r="P157" s="147"/>
      <c r="Q157" s="147"/>
    </row>
    <row r="158" spans="1:17" x14ac:dyDescent="0.35">
      <c r="A158" s="147"/>
      <c r="B158" s="147"/>
      <c r="C158" s="147"/>
      <c r="D158" s="147"/>
      <c r="E158" s="147"/>
      <c r="F158" s="147"/>
      <c r="G158" s="147"/>
      <c r="H158" s="147"/>
      <c r="I158" s="147"/>
      <c r="J158" s="147"/>
      <c r="K158" s="147"/>
      <c r="L158" s="147"/>
      <c r="M158" s="147"/>
      <c r="N158" s="147"/>
      <c r="O158" s="147"/>
      <c r="P158" s="147"/>
      <c r="Q158" s="147"/>
    </row>
    <row r="159" spans="1:17" x14ac:dyDescent="0.35">
      <c r="A159" s="147"/>
      <c r="B159" s="147"/>
      <c r="C159" s="147"/>
      <c r="D159" s="147"/>
      <c r="E159" s="147"/>
      <c r="F159" s="147"/>
      <c r="G159" s="147"/>
      <c r="H159" s="147"/>
      <c r="I159" s="147"/>
      <c r="J159" s="147"/>
      <c r="K159" s="147"/>
      <c r="L159" s="147"/>
      <c r="M159" s="147"/>
      <c r="N159" s="147"/>
      <c r="O159" s="147"/>
      <c r="P159" s="147"/>
      <c r="Q159" s="147"/>
    </row>
    <row r="160" spans="1:17" x14ac:dyDescent="0.35">
      <c r="A160" s="147"/>
      <c r="B160" s="147"/>
      <c r="C160" s="147"/>
      <c r="D160" s="147"/>
      <c r="E160" s="147"/>
      <c r="F160" s="147"/>
      <c r="G160" s="147"/>
      <c r="H160" s="147"/>
      <c r="I160" s="147"/>
      <c r="J160" s="147"/>
      <c r="K160" s="147"/>
      <c r="L160" s="147"/>
      <c r="M160" s="147"/>
      <c r="N160" s="147"/>
      <c r="O160" s="147"/>
      <c r="P160" s="147"/>
      <c r="Q160" s="147"/>
    </row>
    <row r="161" spans="1:17" x14ac:dyDescent="0.35">
      <c r="A161" s="147"/>
      <c r="B161" s="147"/>
      <c r="C161" s="147"/>
      <c r="D161" s="147"/>
      <c r="E161" s="147"/>
      <c r="F161" s="147"/>
      <c r="G161" s="147"/>
      <c r="H161" s="147"/>
      <c r="I161" s="147"/>
      <c r="J161" s="147"/>
      <c r="K161" s="147"/>
      <c r="L161" s="147"/>
      <c r="M161" s="147"/>
      <c r="N161" s="147"/>
      <c r="O161" s="147"/>
      <c r="P161" s="147"/>
      <c r="Q161" s="147"/>
    </row>
    <row r="162" spans="1:17" x14ac:dyDescent="0.35">
      <c r="A162" s="147"/>
      <c r="B162" s="147"/>
      <c r="C162" s="147"/>
      <c r="D162" s="147"/>
      <c r="E162" s="147"/>
      <c r="F162" s="147"/>
      <c r="G162" s="147"/>
      <c r="H162" s="147"/>
      <c r="I162" s="147"/>
      <c r="J162" s="147"/>
      <c r="K162" s="147"/>
      <c r="L162" s="147"/>
      <c r="M162" s="147"/>
      <c r="N162" s="147"/>
      <c r="O162" s="147"/>
      <c r="P162" s="147"/>
      <c r="Q162" s="147"/>
    </row>
    <row r="163" spans="1:17" x14ac:dyDescent="0.35">
      <c r="A163" s="147"/>
      <c r="B163" s="147"/>
      <c r="C163" s="147"/>
      <c r="D163" s="147"/>
      <c r="E163" s="147"/>
      <c r="F163" s="147"/>
      <c r="G163" s="147"/>
      <c r="H163" s="147"/>
      <c r="I163" s="147"/>
      <c r="J163" s="147"/>
      <c r="K163" s="147"/>
      <c r="L163" s="147"/>
      <c r="M163" s="147"/>
      <c r="N163" s="147"/>
      <c r="O163" s="147"/>
      <c r="P163" s="147"/>
      <c r="Q163" s="147"/>
    </row>
    <row r="164" spans="1:17" x14ac:dyDescent="0.35">
      <c r="A164" s="147"/>
      <c r="B164" s="147"/>
      <c r="C164" s="147"/>
      <c r="D164" s="147"/>
      <c r="E164" s="147"/>
      <c r="F164" s="147"/>
      <c r="G164" s="147"/>
      <c r="H164" s="147"/>
      <c r="I164" s="147"/>
      <c r="J164" s="147"/>
      <c r="K164" s="147"/>
      <c r="L164" s="147"/>
      <c r="M164" s="147"/>
      <c r="N164" s="147"/>
      <c r="O164" s="147"/>
      <c r="P164" s="147"/>
      <c r="Q164" s="147"/>
    </row>
    <row r="165" spans="1:17" x14ac:dyDescent="0.35">
      <c r="A165" s="147"/>
      <c r="B165" s="147"/>
      <c r="C165" s="147"/>
      <c r="D165" s="147"/>
      <c r="E165" s="147"/>
      <c r="F165" s="147"/>
      <c r="G165" s="147"/>
      <c r="H165" s="147"/>
      <c r="I165" s="147"/>
      <c r="J165" s="147"/>
      <c r="K165" s="147"/>
      <c r="L165" s="147"/>
      <c r="M165" s="147"/>
      <c r="N165" s="147"/>
      <c r="O165" s="147"/>
      <c r="P165" s="147"/>
      <c r="Q165" s="147"/>
    </row>
    <row r="166" spans="1:17" x14ac:dyDescent="0.35">
      <c r="A166" s="147"/>
      <c r="B166" s="147"/>
      <c r="C166" s="147"/>
      <c r="D166" s="147"/>
      <c r="E166" s="147"/>
      <c r="F166" s="147"/>
      <c r="G166" s="147"/>
      <c r="H166" s="147"/>
      <c r="I166" s="147"/>
      <c r="J166" s="147"/>
      <c r="K166" s="147"/>
      <c r="L166" s="147"/>
      <c r="M166" s="147"/>
      <c r="N166" s="147"/>
      <c r="O166" s="147"/>
      <c r="P166" s="147"/>
      <c r="Q166" s="147"/>
    </row>
    <row r="167" spans="1:17" x14ac:dyDescent="0.35">
      <c r="A167" s="147"/>
      <c r="B167" s="147"/>
      <c r="C167" s="147"/>
      <c r="D167" s="147"/>
      <c r="E167" s="147"/>
      <c r="F167" s="147"/>
      <c r="G167" s="147"/>
      <c r="H167" s="147"/>
      <c r="I167" s="147"/>
      <c r="J167" s="147"/>
      <c r="K167" s="147"/>
      <c r="L167" s="147"/>
      <c r="M167" s="147"/>
      <c r="N167" s="147"/>
      <c r="O167" s="147"/>
      <c r="P167" s="147"/>
      <c r="Q167" s="147"/>
    </row>
    <row r="168" spans="1:17" x14ac:dyDescent="0.35">
      <c r="A168" s="147"/>
      <c r="B168" s="147"/>
      <c r="C168" s="147"/>
      <c r="D168" s="147"/>
      <c r="E168" s="147"/>
      <c r="F168" s="147"/>
      <c r="G168" s="147"/>
      <c r="H168" s="147"/>
      <c r="I168" s="147"/>
      <c r="J168" s="147"/>
      <c r="K168" s="147"/>
      <c r="L168" s="147"/>
      <c r="M168" s="147"/>
      <c r="N168" s="147"/>
      <c r="O168" s="147"/>
      <c r="P168" s="147"/>
      <c r="Q168" s="147"/>
    </row>
    <row r="169" spans="1:17" x14ac:dyDescent="0.35">
      <c r="A169" s="147"/>
      <c r="B169" s="147"/>
      <c r="C169" s="147"/>
      <c r="D169" s="147"/>
      <c r="E169" s="147"/>
      <c r="F169" s="147"/>
      <c r="G169" s="147"/>
      <c r="H169" s="147"/>
      <c r="I169" s="147"/>
      <c r="J169" s="147"/>
      <c r="K169" s="147"/>
      <c r="L169" s="147"/>
      <c r="M169" s="147"/>
      <c r="N169" s="147"/>
      <c r="O169" s="147"/>
      <c r="P169" s="147"/>
      <c r="Q169" s="147"/>
    </row>
    <row r="170" spans="1:17" x14ac:dyDescent="0.35">
      <c r="A170" s="147"/>
      <c r="B170" s="147"/>
      <c r="C170" s="147"/>
      <c r="D170" s="147"/>
      <c r="E170" s="147"/>
      <c r="F170" s="147"/>
      <c r="G170" s="147"/>
      <c r="H170" s="147"/>
      <c r="I170" s="147"/>
      <c r="J170" s="147"/>
      <c r="K170" s="147"/>
      <c r="L170" s="147"/>
      <c r="M170" s="147"/>
      <c r="N170" s="147"/>
      <c r="O170" s="147"/>
      <c r="P170" s="147"/>
      <c r="Q170" s="147"/>
    </row>
    <row r="171" spans="1:17" x14ac:dyDescent="0.35">
      <c r="A171" s="147"/>
      <c r="B171" s="147"/>
      <c r="C171" s="147"/>
      <c r="D171" s="147"/>
      <c r="E171" s="147"/>
      <c r="F171" s="147"/>
      <c r="G171" s="147"/>
      <c r="H171" s="147"/>
      <c r="I171" s="147"/>
      <c r="J171" s="147"/>
      <c r="K171" s="147"/>
      <c r="L171" s="147"/>
      <c r="M171" s="147"/>
      <c r="N171" s="147"/>
      <c r="O171" s="147"/>
      <c r="P171" s="147"/>
      <c r="Q171" s="147"/>
    </row>
    <row r="172" spans="1:17" x14ac:dyDescent="0.35">
      <c r="A172" s="147"/>
      <c r="B172" s="147"/>
      <c r="C172" s="147"/>
      <c r="D172" s="147"/>
      <c r="E172" s="147"/>
      <c r="F172" s="147"/>
      <c r="G172" s="147"/>
      <c r="H172" s="147"/>
      <c r="I172" s="147"/>
      <c r="J172" s="147"/>
      <c r="K172" s="147"/>
      <c r="L172" s="147"/>
      <c r="M172" s="147"/>
      <c r="N172" s="147"/>
      <c r="O172" s="147"/>
      <c r="P172" s="147"/>
      <c r="Q172" s="147"/>
    </row>
    <row r="173" spans="1:17" x14ac:dyDescent="0.35">
      <c r="A173" s="147"/>
      <c r="B173" s="147"/>
      <c r="C173" s="147"/>
      <c r="D173" s="147"/>
      <c r="E173" s="147"/>
      <c r="F173" s="147"/>
      <c r="G173" s="147"/>
      <c r="H173" s="147"/>
      <c r="I173" s="147"/>
      <c r="J173" s="147"/>
      <c r="K173" s="147"/>
      <c r="L173" s="147"/>
      <c r="M173" s="147"/>
      <c r="N173" s="147"/>
      <c r="O173" s="147"/>
      <c r="P173" s="147"/>
      <c r="Q173" s="147"/>
    </row>
    <row r="174" spans="1:17" x14ac:dyDescent="0.35">
      <c r="A174" s="147"/>
      <c r="B174" s="147"/>
      <c r="C174" s="147"/>
      <c r="D174" s="147"/>
      <c r="E174" s="147"/>
      <c r="F174" s="147"/>
      <c r="G174" s="147"/>
      <c r="H174" s="147"/>
      <c r="I174" s="147"/>
      <c r="J174" s="147"/>
      <c r="K174" s="147"/>
      <c r="L174" s="147"/>
      <c r="M174" s="147"/>
      <c r="N174" s="147"/>
      <c r="O174" s="147"/>
      <c r="P174" s="147"/>
      <c r="Q174" s="147"/>
    </row>
    <row r="175" spans="1:17" x14ac:dyDescent="0.35">
      <c r="A175" s="147"/>
      <c r="B175" s="147"/>
      <c r="C175" s="147"/>
      <c r="D175" s="147"/>
      <c r="E175" s="147"/>
      <c r="F175" s="147"/>
      <c r="G175" s="147"/>
      <c r="H175" s="147"/>
      <c r="I175" s="147"/>
      <c r="J175" s="147"/>
      <c r="K175" s="147"/>
      <c r="L175" s="147"/>
      <c r="M175" s="147"/>
      <c r="N175" s="147"/>
      <c r="O175" s="147"/>
      <c r="P175" s="147"/>
      <c r="Q175" s="147"/>
    </row>
    <row r="176" spans="1:17" x14ac:dyDescent="0.35">
      <c r="A176" s="147"/>
      <c r="B176" s="147"/>
      <c r="C176" s="147"/>
      <c r="D176" s="147"/>
      <c r="E176" s="147"/>
      <c r="F176" s="147"/>
      <c r="G176" s="147"/>
      <c r="H176" s="147"/>
      <c r="I176" s="147"/>
      <c r="J176" s="147"/>
      <c r="K176" s="147"/>
      <c r="L176" s="147"/>
      <c r="M176" s="147"/>
      <c r="N176" s="147"/>
      <c r="O176" s="147"/>
      <c r="P176" s="147"/>
      <c r="Q176" s="147"/>
    </row>
    <row r="177" spans="1:17" x14ac:dyDescent="0.35">
      <c r="A177" s="147"/>
      <c r="B177" s="147"/>
      <c r="C177" s="147"/>
      <c r="D177" s="147"/>
      <c r="E177" s="147"/>
      <c r="F177" s="147"/>
      <c r="G177" s="147"/>
      <c r="H177" s="147"/>
      <c r="I177" s="147"/>
      <c r="J177" s="147"/>
      <c r="K177" s="147"/>
      <c r="L177" s="147"/>
      <c r="M177" s="147"/>
      <c r="N177" s="147"/>
      <c r="O177" s="147"/>
      <c r="P177" s="147"/>
      <c r="Q177" s="147"/>
    </row>
    <row r="178" spans="1:17" x14ac:dyDescent="0.35">
      <c r="A178" s="147"/>
      <c r="B178" s="147"/>
      <c r="C178" s="147"/>
      <c r="D178" s="147"/>
      <c r="E178" s="147"/>
      <c r="F178" s="147"/>
      <c r="G178" s="147"/>
      <c r="H178" s="147"/>
      <c r="I178" s="147"/>
      <c r="J178" s="147"/>
      <c r="K178" s="147"/>
      <c r="L178" s="147"/>
      <c r="M178" s="147"/>
      <c r="N178" s="147"/>
      <c r="O178" s="147"/>
      <c r="P178" s="147"/>
      <c r="Q178" s="147"/>
    </row>
    <row r="179" spans="1:17" x14ac:dyDescent="0.35">
      <c r="A179" s="147"/>
      <c r="B179" s="147"/>
      <c r="C179" s="147"/>
      <c r="D179" s="147"/>
      <c r="E179" s="147"/>
      <c r="F179" s="147"/>
      <c r="G179" s="147"/>
      <c r="H179" s="147"/>
      <c r="I179" s="147"/>
      <c r="J179" s="147"/>
      <c r="K179" s="147"/>
      <c r="L179" s="147"/>
      <c r="M179" s="147"/>
      <c r="N179" s="147"/>
      <c r="O179" s="147"/>
      <c r="P179" s="147"/>
      <c r="Q179" s="147"/>
    </row>
    <row r="180" spans="1:17" x14ac:dyDescent="0.35">
      <c r="A180" s="147"/>
      <c r="B180" s="147"/>
      <c r="C180" s="147"/>
      <c r="D180" s="147"/>
      <c r="E180" s="147"/>
      <c r="F180" s="147"/>
      <c r="G180" s="147"/>
      <c r="H180" s="147"/>
      <c r="I180" s="147"/>
      <c r="J180" s="147"/>
      <c r="K180" s="147"/>
      <c r="L180" s="147"/>
      <c r="M180" s="147"/>
      <c r="N180" s="147"/>
      <c r="O180" s="147"/>
      <c r="P180" s="147"/>
      <c r="Q180" s="147"/>
    </row>
    <row r="181" spans="1:17" x14ac:dyDescent="0.35">
      <c r="A181" s="147"/>
      <c r="B181" s="147"/>
      <c r="C181" s="147"/>
      <c r="D181" s="147"/>
      <c r="E181" s="147"/>
      <c r="F181" s="147"/>
      <c r="G181" s="147"/>
      <c r="H181" s="147"/>
      <c r="I181" s="147"/>
      <c r="J181" s="147"/>
      <c r="K181" s="147"/>
      <c r="L181" s="147"/>
      <c r="M181" s="147"/>
      <c r="N181" s="147"/>
      <c r="O181" s="147"/>
      <c r="P181" s="147"/>
      <c r="Q181" s="147"/>
    </row>
    <row r="182" spans="1:17" x14ac:dyDescent="0.35">
      <c r="A182" s="147"/>
      <c r="B182" s="147"/>
      <c r="C182" s="147"/>
      <c r="D182" s="147"/>
      <c r="E182" s="147"/>
      <c r="F182" s="147"/>
      <c r="G182" s="147"/>
      <c r="H182" s="147"/>
      <c r="I182" s="147"/>
      <c r="J182" s="147"/>
      <c r="K182" s="147"/>
      <c r="L182" s="147"/>
      <c r="M182" s="147"/>
      <c r="N182" s="147"/>
      <c r="O182" s="147"/>
      <c r="P182" s="147"/>
      <c r="Q182" s="147"/>
    </row>
    <row r="183" spans="1:17" x14ac:dyDescent="0.35">
      <c r="A183" s="147"/>
      <c r="B183" s="147"/>
      <c r="C183" s="147"/>
      <c r="D183" s="147"/>
      <c r="E183" s="147"/>
      <c r="F183" s="147"/>
      <c r="G183" s="147"/>
      <c r="H183" s="147"/>
      <c r="I183" s="147"/>
      <c r="J183" s="147"/>
      <c r="K183" s="147"/>
      <c r="L183" s="147"/>
      <c r="M183" s="147"/>
      <c r="N183" s="147"/>
      <c r="O183" s="147"/>
      <c r="P183" s="147"/>
      <c r="Q183" s="147"/>
    </row>
    <row r="184" spans="1:17" x14ac:dyDescent="0.35">
      <c r="A184" s="147"/>
      <c r="B184" s="147"/>
      <c r="C184" s="147"/>
      <c r="D184" s="147"/>
      <c r="E184" s="147"/>
      <c r="F184" s="147"/>
      <c r="G184" s="147"/>
      <c r="H184" s="147"/>
      <c r="I184" s="147"/>
      <c r="J184" s="147"/>
      <c r="K184" s="147"/>
      <c r="L184" s="147"/>
      <c r="M184" s="147"/>
      <c r="N184" s="147"/>
      <c r="O184" s="147"/>
      <c r="P184" s="147"/>
      <c r="Q184" s="147"/>
    </row>
    <row r="185" spans="1:17" x14ac:dyDescent="0.35">
      <c r="A185" s="147"/>
      <c r="B185" s="147"/>
      <c r="C185" s="147"/>
      <c r="D185" s="147"/>
      <c r="E185" s="147"/>
      <c r="F185" s="147"/>
      <c r="G185" s="147"/>
      <c r="H185" s="147"/>
      <c r="I185" s="147"/>
      <c r="J185" s="147"/>
      <c r="K185" s="147"/>
      <c r="L185" s="147"/>
      <c r="M185" s="147"/>
      <c r="N185" s="147"/>
      <c r="O185" s="147"/>
      <c r="P185" s="147"/>
      <c r="Q185" s="147"/>
    </row>
    <row r="186" spans="1:17" x14ac:dyDescent="0.35">
      <c r="A186" s="147"/>
      <c r="B186" s="147"/>
      <c r="C186" s="147"/>
      <c r="D186" s="147"/>
      <c r="E186" s="147"/>
      <c r="F186" s="147"/>
      <c r="G186" s="147"/>
      <c r="H186" s="147"/>
      <c r="I186" s="147"/>
      <c r="J186" s="147"/>
      <c r="K186" s="147"/>
      <c r="L186" s="147"/>
      <c r="M186" s="147"/>
      <c r="N186" s="147"/>
      <c r="O186" s="147"/>
      <c r="P186" s="147"/>
      <c r="Q186" s="147"/>
    </row>
    <row r="187" spans="1:17" x14ac:dyDescent="0.35">
      <c r="A187" s="147"/>
      <c r="B187" s="147"/>
      <c r="C187" s="147"/>
      <c r="D187" s="147"/>
      <c r="E187" s="147"/>
      <c r="F187" s="147"/>
      <c r="G187" s="147"/>
      <c r="H187" s="147"/>
      <c r="I187" s="147"/>
      <c r="J187" s="147"/>
      <c r="K187" s="147"/>
      <c r="L187" s="147"/>
      <c r="M187" s="147"/>
      <c r="N187" s="147"/>
      <c r="O187" s="147"/>
      <c r="P187" s="147"/>
      <c r="Q187" s="147"/>
    </row>
    <row r="188" spans="1:17" x14ac:dyDescent="0.35">
      <c r="A188" s="147"/>
      <c r="B188" s="147"/>
      <c r="C188" s="147"/>
      <c r="D188" s="147"/>
      <c r="E188" s="147"/>
      <c r="F188" s="147"/>
      <c r="G188" s="147"/>
      <c r="H188" s="147"/>
      <c r="I188" s="147"/>
      <c r="J188" s="147"/>
      <c r="K188" s="147"/>
      <c r="L188" s="147"/>
      <c r="M188" s="147"/>
      <c r="N188" s="147"/>
      <c r="O188" s="147"/>
      <c r="P188" s="147"/>
      <c r="Q188" s="147"/>
    </row>
    <row r="189" spans="1:17" x14ac:dyDescent="0.35">
      <c r="A189" s="147"/>
      <c r="B189" s="147"/>
      <c r="C189" s="147"/>
      <c r="D189" s="147"/>
      <c r="E189" s="147"/>
      <c r="F189" s="147"/>
      <c r="G189" s="147"/>
      <c r="H189" s="147"/>
      <c r="I189" s="147"/>
      <c r="J189" s="147"/>
      <c r="K189" s="147"/>
      <c r="L189" s="147"/>
      <c r="M189" s="147"/>
      <c r="N189" s="147"/>
      <c r="O189" s="147"/>
      <c r="P189" s="147"/>
      <c r="Q189" s="147"/>
    </row>
    <row r="190" spans="1:17" x14ac:dyDescent="0.35">
      <c r="A190" s="147"/>
      <c r="B190" s="147"/>
      <c r="C190" s="147"/>
      <c r="D190" s="147"/>
      <c r="E190" s="147"/>
      <c r="F190" s="147"/>
      <c r="G190" s="147"/>
      <c r="H190" s="147"/>
      <c r="I190" s="147"/>
      <c r="J190" s="147"/>
      <c r="K190" s="147"/>
      <c r="L190" s="147"/>
      <c r="M190" s="147"/>
      <c r="N190" s="147"/>
      <c r="O190" s="147"/>
      <c r="P190" s="147"/>
      <c r="Q190" s="147"/>
    </row>
    <row r="191" spans="1:17" x14ac:dyDescent="0.35">
      <c r="A191" s="147"/>
      <c r="B191" s="147"/>
      <c r="C191" s="147"/>
      <c r="D191" s="147"/>
      <c r="E191" s="147"/>
      <c r="F191" s="147"/>
      <c r="G191" s="147"/>
      <c r="H191" s="147"/>
      <c r="I191" s="147"/>
      <c r="J191" s="147"/>
      <c r="K191" s="147"/>
      <c r="L191" s="147"/>
      <c r="M191" s="147"/>
      <c r="N191" s="147"/>
      <c r="O191" s="147"/>
      <c r="P191" s="147"/>
      <c r="Q191" s="147"/>
    </row>
    <row r="192" spans="1:17" x14ac:dyDescent="0.35">
      <c r="A192" s="147"/>
      <c r="B192" s="147"/>
      <c r="C192" s="147"/>
      <c r="D192" s="147"/>
      <c r="E192" s="147"/>
      <c r="F192" s="147"/>
      <c r="G192" s="147"/>
      <c r="H192" s="147"/>
      <c r="I192" s="147"/>
      <c r="J192" s="147"/>
      <c r="K192" s="147"/>
      <c r="L192" s="147"/>
      <c r="M192" s="147"/>
      <c r="N192" s="147"/>
      <c r="O192" s="147"/>
      <c r="P192" s="147"/>
      <c r="Q192" s="147"/>
    </row>
    <row r="193" spans="1:17" x14ac:dyDescent="0.35">
      <c r="A193" s="147"/>
      <c r="B193" s="147"/>
      <c r="C193" s="147"/>
      <c r="D193" s="147"/>
      <c r="E193" s="147"/>
      <c r="F193" s="147"/>
      <c r="G193" s="147"/>
      <c r="H193" s="147"/>
      <c r="I193" s="147"/>
      <c r="J193" s="147"/>
      <c r="K193" s="147"/>
      <c r="L193" s="147"/>
      <c r="M193" s="147"/>
      <c r="N193" s="147"/>
      <c r="O193" s="147"/>
      <c r="P193" s="147"/>
      <c r="Q193" s="147"/>
    </row>
    <row r="194" spans="1:17" x14ac:dyDescent="0.35">
      <c r="A194" s="147"/>
      <c r="B194" s="147"/>
      <c r="C194" s="147"/>
      <c r="D194" s="147"/>
      <c r="E194" s="147"/>
      <c r="F194" s="147"/>
      <c r="G194" s="147"/>
      <c r="H194" s="147"/>
      <c r="I194" s="147"/>
      <c r="J194" s="147"/>
      <c r="K194" s="147"/>
      <c r="L194" s="147"/>
      <c r="M194" s="147"/>
      <c r="N194" s="147"/>
      <c r="O194" s="147"/>
      <c r="P194" s="147"/>
      <c r="Q194" s="147"/>
    </row>
    <row r="195" spans="1:17" x14ac:dyDescent="0.35">
      <c r="A195" s="147"/>
      <c r="B195" s="147"/>
      <c r="C195" s="147"/>
      <c r="D195" s="147"/>
      <c r="E195" s="147"/>
      <c r="F195" s="147"/>
      <c r="G195" s="147"/>
      <c r="H195" s="147"/>
      <c r="I195" s="147"/>
      <c r="J195" s="147"/>
      <c r="K195" s="147"/>
      <c r="L195" s="147"/>
      <c r="M195" s="147"/>
      <c r="N195" s="147"/>
      <c r="O195" s="147"/>
      <c r="P195" s="147"/>
      <c r="Q195" s="147"/>
    </row>
    <row r="196" spans="1:17" x14ac:dyDescent="0.35">
      <c r="A196" s="147"/>
      <c r="B196" s="147"/>
      <c r="C196" s="147"/>
      <c r="D196" s="147"/>
      <c r="E196" s="147"/>
      <c r="F196" s="147"/>
      <c r="G196" s="147"/>
      <c r="H196" s="147"/>
      <c r="I196" s="147"/>
      <c r="J196" s="147"/>
      <c r="K196" s="147"/>
      <c r="L196" s="147"/>
      <c r="M196" s="147"/>
      <c r="N196" s="147"/>
      <c r="O196" s="147"/>
      <c r="P196" s="147"/>
      <c r="Q196" s="147"/>
    </row>
    <row r="197" spans="1:17" x14ac:dyDescent="0.35">
      <c r="A197" s="147"/>
      <c r="B197" s="147"/>
      <c r="C197" s="147"/>
      <c r="D197" s="147"/>
      <c r="E197" s="147"/>
      <c r="F197" s="147"/>
      <c r="G197" s="147"/>
      <c r="H197" s="147"/>
      <c r="I197" s="147"/>
      <c r="J197" s="147"/>
      <c r="K197" s="147"/>
      <c r="L197" s="147"/>
      <c r="M197" s="147"/>
      <c r="N197" s="147"/>
      <c r="O197" s="147"/>
      <c r="P197" s="147"/>
      <c r="Q197" s="147"/>
    </row>
    <row r="198" spans="1:17" x14ac:dyDescent="0.35">
      <c r="A198" s="147"/>
      <c r="B198" s="147"/>
      <c r="C198" s="147"/>
      <c r="D198" s="147"/>
      <c r="E198" s="147"/>
      <c r="F198" s="147"/>
      <c r="G198" s="147"/>
      <c r="H198" s="147"/>
      <c r="I198" s="147"/>
      <c r="J198" s="147"/>
      <c r="K198" s="147"/>
      <c r="L198" s="147"/>
      <c r="M198" s="147"/>
      <c r="N198" s="147"/>
      <c r="O198" s="147"/>
      <c r="P198" s="147"/>
      <c r="Q198" s="147"/>
    </row>
    <row r="199" spans="1:17" x14ac:dyDescent="0.35">
      <c r="A199" s="147"/>
      <c r="B199" s="147"/>
      <c r="C199" s="147"/>
      <c r="D199" s="147"/>
      <c r="E199" s="147"/>
      <c r="F199" s="147"/>
      <c r="G199" s="147"/>
      <c r="H199" s="147"/>
      <c r="I199" s="147"/>
      <c r="J199" s="147"/>
      <c r="K199" s="147"/>
      <c r="L199" s="147"/>
      <c r="M199" s="147"/>
      <c r="N199" s="147"/>
      <c r="O199" s="147"/>
      <c r="P199" s="147"/>
      <c r="Q199" s="147"/>
    </row>
    <row r="200" spans="1:17" x14ac:dyDescent="0.35">
      <c r="A200" s="147"/>
      <c r="B200" s="147"/>
      <c r="C200" s="147"/>
      <c r="D200" s="147"/>
      <c r="E200" s="147"/>
      <c r="F200" s="147"/>
      <c r="G200" s="147"/>
      <c r="H200" s="147"/>
      <c r="I200" s="147"/>
      <c r="J200" s="147"/>
      <c r="K200" s="147"/>
      <c r="L200" s="147"/>
      <c r="M200" s="147"/>
      <c r="N200" s="147"/>
      <c r="O200" s="147"/>
      <c r="P200" s="147"/>
      <c r="Q200" s="147"/>
    </row>
    <row r="201" spans="1:17" x14ac:dyDescent="0.35">
      <c r="A201" s="147"/>
      <c r="B201" s="147"/>
      <c r="C201" s="147"/>
      <c r="D201" s="147"/>
      <c r="E201" s="147"/>
      <c r="F201" s="147"/>
      <c r="G201" s="147"/>
      <c r="H201" s="147"/>
      <c r="I201" s="147"/>
      <c r="J201" s="147"/>
      <c r="K201" s="147"/>
      <c r="L201" s="147"/>
      <c r="M201" s="147"/>
      <c r="N201" s="147"/>
      <c r="O201" s="147"/>
      <c r="P201" s="147"/>
      <c r="Q201" s="147"/>
    </row>
    <row r="202" spans="1:17" x14ac:dyDescent="0.35">
      <c r="A202" s="147"/>
      <c r="B202" s="147"/>
      <c r="C202" s="147"/>
      <c r="D202" s="147"/>
      <c r="E202" s="147"/>
      <c r="F202" s="147"/>
      <c r="G202" s="147"/>
      <c r="H202" s="147"/>
      <c r="I202" s="147"/>
      <c r="J202" s="147"/>
      <c r="K202" s="147"/>
      <c r="L202" s="147"/>
      <c r="M202" s="147"/>
      <c r="N202" s="147"/>
      <c r="O202" s="147"/>
      <c r="P202" s="147"/>
      <c r="Q202" s="147"/>
    </row>
    <row r="203" spans="1:17" x14ac:dyDescent="0.35">
      <c r="A203" s="147"/>
      <c r="B203" s="147"/>
      <c r="C203" s="147"/>
      <c r="D203" s="147"/>
      <c r="E203" s="147"/>
      <c r="F203" s="147"/>
      <c r="G203" s="147"/>
      <c r="H203" s="147"/>
      <c r="I203" s="147"/>
      <c r="J203" s="147"/>
      <c r="K203" s="147"/>
      <c r="L203" s="147"/>
      <c r="M203" s="147"/>
      <c r="N203" s="147"/>
      <c r="O203" s="147"/>
      <c r="P203" s="147"/>
      <c r="Q203" s="147"/>
    </row>
    <row r="204" spans="1:17" x14ac:dyDescent="0.35">
      <c r="A204" s="147"/>
      <c r="B204" s="147"/>
      <c r="C204" s="147"/>
      <c r="D204" s="147"/>
      <c r="E204" s="147"/>
      <c r="F204" s="147"/>
      <c r="G204" s="147"/>
      <c r="H204" s="147"/>
      <c r="I204" s="147"/>
      <c r="J204" s="147"/>
      <c r="K204" s="147"/>
      <c r="L204" s="147"/>
      <c r="M204" s="147"/>
      <c r="N204" s="147"/>
      <c r="O204" s="147"/>
      <c r="P204" s="147"/>
      <c r="Q204" s="147"/>
    </row>
    <row r="205" spans="1:17" x14ac:dyDescent="0.35">
      <c r="A205" s="147"/>
      <c r="B205" s="147"/>
      <c r="C205" s="147"/>
      <c r="D205" s="147"/>
      <c r="E205" s="147"/>
      <c r="F205" s="147"/>
      <c r="G205" s="147"/>
      <c r="H205" s="147"/>
      <c r="I205" s="147"/>
      <c r="J205" s="147"/>
      <c r="K205" s="147"/>
      <c r="L205" s="147"/>
      <c r="M205" s="147"/>
      <c r="N205" s="147"/>
      <c r="O205" s="147"/>
      <c r="P205" s="147"/>
      <c r="Q205" s="147"/>
    </row>
    <row r="206" spans="1:17" x14ac:dyDescent="0.35">
      <c r="A206" s="147"/>
      <c r="B206" s="147"/>
      <c r="C206" s="147"/>
      <c r="D206" s="147"/>
      <c r="E206" s="147"/>
      <c r="F206" s="147"/>
      <c r="G206" s="147"/>
      <c r="H206" s="147"/>
      <c r="I206" s="147"/>
      <c r="J206" s="147"/>
      <c r="K206" s="147"/>
      <c r="L206" s="147"/>
      <c r="M206" s="147"/>
      <c r="N206" s="147"/>
      <c r="O206" s="147"/>
      <c r="P206" s="147"/>
      <c r="Q206" s="147"/>
    </row>
    <row r="207" spans="1:17" x14ac:dyDescent="0.35">
      <c r="A207" s="147"/>
      <c r="B207" s="147"/>
      <c r="C207" s="147"/>
      <c r="D207" s="147"/>
      <c r="E207" s="147"/>
      <c r="F207" s="147"/>
      <c r="G207" s="147"/>
      <c r="H207" s="147"/>
      <c r="I207" s="147"/>
      <c r="J207" s="147"/>
      <c r="K207" s="147"/>
      <c r="L207" s="147"/>
      <c r="M207" s="147"/>
      <c r="N207" s="147"/>
      <c r="O207" s="147"/>
      <c r="P207" s="147"/>
      <c r="Q207" s="147"/>
    </row>
    <row r="208" spans="1:17" x14ac:dyDescent="0.35">
      <c r="A208" s="147"/>
      <c r="B208" s="147"/>
      <c r="C208" s="147"/>
      <c r="D208" s="147"/>
      <c r="E208" s="147"/>
      <c r="F208" s="147"/>
      <c r="G208" s="147"/>
      <c r="H208" s="147"/>
      <c r="I208" s="147"/>
      <c r="J208" s="147"/>
      <c r="K208" s="147"/>
      <c r="L208" s="147"/>
      <c r="M208" s="147"/>
      <c r="N208" s="147"/>
      <c r="O208" s="147"/>
      <c r="P208" s="147"/>
      <c r="Q208" s="147"/>
    </row>
    <row r="209" spans="1:17" x14ac:dyDescent="0.35">
      <c r="A209" s="147"/>
      <c r="B209" s="147"/>
      <c r="C209" s="147"/>
      <c r="D209" s="147"/>
      <c r="E209" s="147"/>
      <c r="F209" s="147"/>
      <c r="G209" s="147"/>
      <c r="H209" s="147"/>
      <c r="I209" s="147"/>
      <c r="J209" s="147"/>
      <c r="K209" s="147"/>
      <c r="L209" s="147"/>
      <c r="M209" s="147"/>
      <c r="N209" s="147"/>
      <c r="O209" s="147"/>
      <c r="P209" s="147"/>
      <c r="Q209" s="147"/>
    </row>
    <row r="210" spans="1:17" x14ac:dyDescent="0.35">
      <c r="A210" s="147"/>
      <c r="B210" s="147"/>
      <c r="C210" s="147"/>
      <c r="D210" s="147"/>
      <c r="E210" s="147"/>
      <c r="F210" s="147"/>
      <c r="G210" s="147"/>
      <c r="H210" s="147"/>
      <c r="I210" s="147"/>
      <c r="J210" s="147"/>
      <c r="K210" s="147"/>
      <c r="L210" s="147"/>
      <c r="M210" s="147"/>
      <c r="N210" s="147"/>
      <c r="O210" s="147"/>
      <c r="P210" s="147"/>
      <c r="Q210" s="147"/>
    </row>
    <row r="211" spans="1:17" x14ac:dyDescent="0.35">
      <c r="A211" s="147"/>
      <c r="B211" s="147"/>
      <c r="C211" s="147"/>
      <c r="D211" s="147"/>
      <c r="E211" s="147"/>
      <c r="F211" s="147"/>
      <c r="G211" s="147"/>
      <c r="H211" s="147"/>
      <c r="I211" s="147"/>
      <c r="J211" s="147"/>
      <c r="K211" s="147"/>
      <c r="L211" s="147"/>
      <c r="M211" s="147"/>
      <c r="N211" s="147"/>
      <c r="O211" s="147"/>
      <c r="P211" s="147"/>
      <c r="Q211" s="147"/>
    </row>
    <row r="212" spans="1:17" x14ac:dyDescent="0.35">
      <c r="A212" s="147"/>
      <c r="B212" s="147"/>
      <c r="C212" s="147"/>
      <c r="D212" s="147"/>
      <c r="E212" s="147"/>
      <c r="F212" s="147"/>
      <c r="G212" s="147"/>
      <c r="H212" s="147"/>
      <c r="I212" s="147"/>
      <c r="J212" s="147"/>
      <c r="K212" s="147"/>
      <c r="L212" s="147"/>
      <c r="M212" s="147"/>
      <c r="N212" s="147"/>
      <c r="O212" s="147"/>
      <c r="P212" s="147"/>
      <c r="Q212" s="147"/>
    </row>
    <row r="213" spans="1:17" x14ac:dyDescent="0.35">
      <c r="A213" s="147"/>
      <c r="B213" s="147"/>
      <c r="C213" s="147"/>
      <c r="D213" s="147"/>
      <c r="E213" s="147"/>
      <c r="F213" s="147"/>
      <c r="G213" s="147"/>
      <c r="H213" s="147"/>
      <c r="I213" s="147"/>
      <c r="J213" s="147"/>
      <c r="K213" s="147"/>
      <c r="L213" s="147"/>
      <c r="M213" s="147"/>
      <c r="N213" s="147"/>
      <c r="O213" s="147"/>
      <c r="P213" s="147"/>
      <c r="Q213" s="147"/>
    </row>
    <row r="214" spans="1:17" x14ac:dyDescent="0.35">
      <c r="A214" s="147"/>
      <c r="B214" s="147"/>
      <c r="C214" s="147"/>
      <c r="D214" s="147"/>
      <c r="E214" s="147"/>
      <c r="F214" s="147"/>
      <c r="G214" s="147"/>
      <c r="H214" s="147"/>
      <c r="I214" s="147"/>
      <c r="J214" s="147"/>
      <c r="K214" s="147"/>
      <c r="L214" s="147"/>
      <c r="M214" s="147"/>
      <c r="N214" s="147"/>
      <c r="O214" s="147"/>
      <c r="P214" s="147"/>
      <c r="Q214" s="147"/>
    </row>
    <row r="215" spans="1:17" x14ac:dyDescent="0.35">
      <c r="A215" s="147"/>
      <c r="B215" s="147"/>
      <c r="C215" s="147"/>
      <c r="D215" s="147"/>
      <c r="E215" s="147"/>
      <c r="F215" s="147"/>
      <c r="G215" s="147"/>
      <c r="H215" s="147"/>
      <c r="I215" s="147"/>
      <c r="J215" s="147"/>
      <c r="K215" s="147"/>
      <c r="L215" s="147"/>
      <c r="M215" s="147"/>
      <c r="N215" s="147"/>
      <c r="O215" s="147"/>
      <c r="P215" s="147"/>
      <c r="Q215" s="147"/>
    </row>
    <row r="216" spans="1:17" x14ac:dyDescent="0.35">
      <c r="A216" s="147"/>
      <c r="B216" s="147"/>
      <c r="C216" s="147"/>
      <c r="D216" s="147"/>
      <c r="E216" s="147"/>
      <c r="F216" s="147"/>
      <c r="G216" s="147"/>
      <c r="H216" s="147"/>
      <c r="I216" s="147"/>
      <c r="J216" s="147"/>
      <c r="K216" s="147"/>
      <c r="L216" s="147"/>
      <c r="M216" s="147"/>
      <c r="N216" s="147"/>
      <c r="O216" s="147"/>
      <c r="P216" s="147"/>
      <c r="Q216" s="147"/>
    </row>
    <row r="217" spans="1:17" x14ac:dyDescent="0.35">
      <c r="A217" s="147"/>
      <c r="B217" s="147"/>
      <c r="C217" s="147"/>
      <c r="D217" s="147"/>
      <c r="E217" s="147"/>
      <c r="F217" s="147"/>
      <c r="G217" s="147"/>
      <c r="H217" s="147"/>
      <c r="I217" s="147"/>
      <c r="J217" s="147"/>
      <c r="K217" s="147"/>
      <c r="L217" s="147"/>
      <c r="M217" s="147"/>
      <c r="N217" s="147"/>
      <c r="O217" s="147"/>
      <c r="P217" s="147"/>
      <c r="Q217" s="147"/>
    </row>
    <row r="218" spans="1:17" x14ac:dyDescent="0.35">
      <c r="A218" s="147"/>
      <c r="B218" s="147"/>
      <c r="C218" s="147"/>
      <c r="D218" s="147"/>
      <c r="E218" s="147"/>
      <c r="F218" s="147"/>
      <c r="G218" s="147"/>
      <c r="H218" s="147"/>
      <c r="I218" s="147"/>
      <c r="J218" s="147"/>
      <c r="K218" s="147"/>
      <c r="L218" s="147"/>
      <c r="M218" s="147"/>
      <c r="N218" s="147"/>
      <c r="O218" s="147"/>
      <c r="P218" s="147"/>
      <c r="Q218" s="147"/>
    </row>
    <row r="219" spans="1:17" x14ac:dyDescent="0.35">
      <c r="A219" s="147"/>
      <c r="B219" s="147"/>
      <c r="C219" s="147"/>
      <c r="D219" s="147"/>
      <c r="E219" s="147"/>
      <c r="F219" s="147"/>
      <c r="G219" s="147"/>
      <c r="H219" s="147"/>
      <c r="I219" s="147"/>
      <c r="J219" s="147"/>
      <c r="K219" s="147"/>
      <c r="L219" s="147"/>
      <c r="M219" s="147"/>
      <c r="N219" s="147"/>
      <c r="O219" s="147"/>
      <c r="P219" s="147"/>
      <c r="Q219" s="147"/>
    </row>
    <row r="220" spans="1:17" x14ac:dyDescent="0.35">
      <c r="A220" s="147"/>
      <c r="B220" s="147"/>
      <c r="C220" s="147"/>
      <c r="D220" s="147"/>
      <c r="E220" s="147"/>
      <c r="F220" s="147"/>
      <c r="G220" s="147"/>
      <c r="H220" s="147"/>
      <c r="I220" s="147"/>
      <c r="J220" s="147"/>
      <c r="K220" s="147"/>
      <c r="L220" s="147"/>
      <c r="M220" s="147"/>
      <c r="N220" s="147"/>
      <c r="O220" s="147"/>
      <c r="P220" s="147"/>
      <c r="Q220" s="147"/>
    </row>
    <row r="221" spans="1:17" x14ac:dyDescent="0.35">
      <c r="A221" s="147"/>
      <c r="B221" s="147"/>
      <c r="C221" s="147"/>
      <c r="D221" s="147"/>
      <c r="E221" s="147"/>
      <c r="F221" s="147"/>
      <c r="G221" s="147"/>
      <c r="H221" s="147"/>
      <c r="I221" s="147"/>
      <c r="J221" s="147"/>
      <c r="K221" s="147"/>
      <c r="L221" s="147"/>
      <c r="M221" s="147"/>
      <c r="N221" s="147"/>
      <c r="O221" s="147"/>
      <c r="P221" s="147"/>
      <c r="Q221" s="147"/>
    </row>
    <row r="222" spans="1:17" x14ac:dyDescent="0.35">
      <c r="A222" s="147"/>
      <c r="B222" s="147"/>
      <c r="C222" s="147"/>
      <c r="D222" s="147"/>
      <c r="E222" s="147"/>
      <c r="F222" s="147"/>
      <c r="G222" s="147"/>
      <c r="H222" s="147"/>
      <c r="I222" s="147"/>
      <c r="J222" s="147"/>
      <c r="K222" s="147"/>
      <c r="L222" s="147"/>
      <c r="M222" s="147"/>
      <c r="N222" s="147"/>
      <c r="O222" s="147"/>
      <c r="P222" s="147"/>
      <c r="Q222" s="147"/>
    </row>
    <row r="223" spans="1:17" x14ac:dyDescent="0.35">
      <c r="A223" s="147"/>
      <c r="B223" s="147"/>
      <c r="C223" s="147"/>
      <c r="D223" s="147"/>
      <c r="E223" s="147"/>
      <c r="F223" s="147"/>
      <c r="G223" s="147"/>
      <c r="H223" s="147"/>
      <c r="I223" s="147"/>
      <c r="J223" s="147"/>
      <c r="K223" s="147"/>
      <c r="L223" s="147"/>
      <c r="M223" s="147"/>
      <c r="N223" s="147"/>
      <c r="O223" s="147"/>
      <c r="P223" s="147"/>
      <c r="Q223" s="147"/>
    </row>
    <row r="224" spans="1:17" x14ac:dyDescent="0.35">
      <c r="A224" s="147"/>
      <c r="B224" s="147"/>
      <c r="C224" s="147"/>
      <c r="D224" s="147"/>
      <c r="E224" s="147"/>
      <c r="F224" s="147"/>
      <c r="G224" s="147"/>
      <c r="H224" s="147"/>
      <c r="I224" s="147"/>
      <c r="J224" s="147"/>
      <c r="K224" s="147"/>
      <c r="L224" s="147"/>
      <c r="M224" s="147"/>
      <c r="N224" s="147"/>
      <c r="O224" s="147"/>
      <c r="P224" s="147"/>
      <c r="Q224" s="147"/>
    </row>
    <row r="225" spans="1:17" x14ac:dyDescent="0.35">
      <c r="A225" s="147"/>
      <c r="B225" s="147"/>
      <c r="C225" s="147"/>
      <c r="D225" s="147"/>
      <c r="E225" s="147"/>
      <c r="F225" s="147"/>
      <c r="G225" s="147"/>
      <c r="H225" s="147"/>
      <c r="I225" s="147"/>
      <c r="J225" s="147"/>
      <c r="K225" s="147"/>
      <c r="L225" s="147"/>
      <c r="M225" s="147"/>
      <c r="N225" s="147"/>
      <c r="O225" s="147"/>
      <c r="P225" s="147"/>
      <c r="Q225" s="147"/>
    </row>
    <row r="226" spans="1:17" x14ac:dyDescent="0.35">
      <c r="A226" s="147"/>
      <c r="B226" s="147"/>
      <c r="C226" s="147"/>
      <c r="D226" s="147"/>
      <c r="E226" s="147"/>
      <c r="F226" s="147"/>
      <c r="G226" s="147"/>
      <c r="H226" s="147"/>
      <c r="I226" s="147"/>
      <c r="J226" s="147"/>
      <c r="K226" s="147"/>
      <c r="L226" s="147"/>
      <c r="M226" s="147"/>
      <c r="N226" s="147"/>
      <c r="O226" s="147"/>
      <c r="P226" s="147"/>
      <c r="Q226" s="147"/>
    </row>
    <row r="227" spans="1:17" x14ac:dyDescent="0.35">
      <c r="A227" s="147"/>
      <c r="B227" s="147"/>
      <c r="C227" s="147"/>
      <c r="D227" s="147"/>
      <c r="E227" s="147"/>
      <c r="F227" s="147"/>
      <c r="G227" s="147"/>
      <c r="H227" s="147"/>
      <c r="I227" s="147"/>
      <c r="J227" s="147"/>
      <c r="K227" s="147"/>
      <c r="L227" s="147"/>
      <c r="M227" s="147"/>
      <c r="N227" s="147"/>
      <c r="O227" s="147"/>
      <c r="P227" s="147"/>
      <c r="Q227" s="147"/>
    </row>
    <row r="228" spans="1:17" x14ac:dyDescent="0.35">
      <c r="A228" s="147"/>
      <c r="B228" s="147"/>
      <c r="C228" s="147"/>
      <c r="D228" s="147"/>
      <c r="E228" s="147"/>
      <c r="F228" s="147"/>
      <c r="G228" s="147"/>
      <c r="H228" s="147"/>
      <c r="I228" s="147"/>
      <c r="J228" s="147"/>
      <c r="K228" s="147"/>
      <c r="L228" s="147"/>
      <c r="M228" s="147"/>
      <c r="N228" s="147"/>
      <c r="O228" s="147"/>
      <c r="P228" s="147"/>
      <c r="Q228" s="147"/>
    </row>
    <row r="229" spans="1:17" x14ac:dyDescent="0.35">
      <c r="A229" s="147"/>
      <c r="B229" s="147"/>
      <c r="C229" s="147"/>
      <c r="D229" s="147"/>
      <c r="E229" s="147"/>
      <c r="F229" s="147"/>
      <c r="G229" s="147"/>
      <c r="H229" s="147"/>
      <c r="I229" s="147"/>
      <c r="J229" s="147"/>
      <c r="K229" s="147"/>
      <c r="L229" s="147"/>
      <c r="M229" s="147"/>
      <c r="N229" s="147"/>
      <c r="O229" s="147"/>
      <c r="P229" s="147"/>
      <c r="Q229" s="147"/>
    </row>
    <row r="230" spans="1:17" x14ac:dyDescent="0.35">
      <c r="A230" s="147"/>
      <c r="B230" s="147"/>
      <c r="C230" s="147"/>
      <c r="D230" s="147"/>
      <c r="E230" s="147"/>
      <c r="F230" s="147"/>
      <c r="G230" s="147"/>
      <c r="H230" s="147"/>
      <c r="I230" s="147"/>
      <c r="J230" s="147"/>
      <c r="K230" s="147"/>
      <c r="L230" s="147"/>
      <c r="M230" s="147"/>
      <c r="N230" s="147"/>
      <c r="O230" s="147"/>
      <c r="P230" s="147"/>
      <c r="Q230" s="147"/>
    </row>
    <row r="231" spans="1:17" x14ac:dyDescent="0.35">
      <c r="A231" s="147"/>
      <c r="B231" s="147"/>
      <c r="C231" s="147"/>
      <c r="D231" s="147"/>
      <c r="E231" s="147"/>
      <c r="F231" s="147"/>
      <c r="G231" s="147"/>
      <c r="H231" s="147"/>
      <c r="I231" s="147"/>
      <c r="J231" s="147"/>
      <c r="K231" s="147"/>
      <c r="L231" s="147"/>
      <c r="M231" s="147"/>
      <c r="N231" s="147"/>
      <c r="O231" s="147"/>
      <c r="P231" s="147"/>
      <c r="Q231" s="147"/>
    </row>
    <row r="232" spans="1:17" x14ac:dyDescent="0.35">
      <c r="A232" s="147"/>
      <c r="B232" s="147"/>
      <c r="C232" s="147"/>
      <c r="D232" s="147"/>
      <c r="E232" s="147"/>
      <c r="F232" s="147"/>
      <c r="G232" s="147"/>
      <c r="H232" s="147"/>
      <c r="I232" s="147"/>
      <c r="J232" s="147"/>
      <c r="K232" s="147"/>
      <c r="L232" s="147"/>
      <c r="M232" s="147"/>
      <c r="N232" s="147"/>
      <c r="O232" s="147"/>
      <c r="P232" s="147"/>
      <c r="Q232" s="147"/>
    </row>
    <row r="233" spans="1:17" x14ac:dyDescent="0.35">
      <c r="A233" s="147"/>
      <c r="B233" s="147"/>
      <c r="C233" s="147"/>
      <c r="D233" s="147"/>
      <c r="E233" s="147"/>
      <c r="F233" s="147"/>
      <c r="G233" s="147"/>
      <c r="H233" s="147"/>
      <c r="I233" s="147"/>
      <c r="J233" s="147"/>
      <c r="K233" s="147"/>
      <c r="L233" s="147"/>
      <c r="M233" s="147"/>
      <c r="N233" s="147"/>
      <c r="O233" s="147"/>
      <c r="P233" s="147"/>
      <c r="Q233" s="147"/>
    </row>
    <row r="234" spans="1:17" x14ac:dyDescent="0.35">
      <c r="A234" s="147"/>
      <c r="B234" s="147"/>
      <c r="C234" s="147"/>
      <c r="D234" s="147"/>
      <c r="E234" s="147"/>
      <c r="F234" s="147"/>
      <c r="G234" s="147"/>
      <c r="H234" s="147"/>
      <c r="I234" s="147"/>
      <c r="J234" s="147"/>
      <c r="K234" s="147"/>
      <c r="L234" s="147"/>
      <c r="M234" s="147"/>
      <c r="N234" s="147"/>
      <c r="O234" s="147"/>
      <c r="P234" s="147"/>
      <c r="Q234" s="147"/>
    </row>
    <row r="235" spans="1:17" x14ac:dyDescent="0.35">
      <c r="A235" s="147"/>
      <c r="B235" s="147"/>
      <c r="C235" s="147"/>
      <c r="D235" s="147"/>
      <c r="E235" s="147"/>
      <c r="F235" s="147"/>
      <c r="G235" s="147"/>
      <c r="H235" s="147"/>
      <c r="I235" s="147"/>
      <c r="J235" s="147"/>
      <c r="K235" s="147"/>
      <c r="L235" s="147"/>
      <c r="M235" s="147"/>
      <c r="N235" s="147"/>
      <c r="O235" s="147"/>
      <c r="P235" s="147"/>
      <c r="Q235" s="147"/>
    </row>
    <row r="236" spans="1:17" x14ac:dyDescent="0.35">
      <c r="A236" s="147"/>
      <c r="B236" s="147"/>
      <c r="C236" s="147"/>
      <c r="D236" s="147"/>
      <c r="E236" s="147"/>
      <c r="F236" s="147"/>
      <c r="G236" s="147"/>
      <c r="H236" s="147"/>
      <c r="I236" s="147"/>
      <c r="J236" s="147"/>
      <c r="K236" s="147"/>
      <c r="L236" s="147"/>
      <c r="M236" s="147"/>
      <c r="N236" s="147"/>
      <c r="O236" s="147"/>
      <c r="P236" s="147"/>
      <c r="Q236" s="147"/>
    </row>
    <row r="237" spans="1:17" x14ac:dyDescent="0.35">
      <c r="A237" s="147"/>
      <c r="B237" s="147"/>
      <c r="C237" s="147"/>
      <c r="D237" s="147"/>
      <c r="E237" s="147"/>
      <c r="F237" s="147"/>
      <c r="G237" s="147"/>
      <c r="H237" s="147"/>
      <c r="I237" s="147"/>
      <c r="J237" s="147"/>
      <c r="K237" s="147"/>
      <c r="L237" s="147"/>
      <c r="M237" s="147"/>
      <c r="N237" s="147"/>
      <c r="O237" s="147"/>
      <c r="P237" s="147"/>
      <c r="Q237" s="147"/>
    </row>
    <row r="238" spans="1:17" x14ac:dyDescent="0.35">
      <c r="A238" s="147"/>
      <c r="B238" s="147"/>
      <c r="C238" s="147"/>
      <c r="D238" s="147"/>
      <c r="E238" s="147"/>
      <c r="F238" s="147"/>
      <c r="G238" s="147"/>
      <c r="H238" s="147"/>
      <c r="I238" s="147"/>
      <c r="J238" s="147"/>
      <c r="K238" s="147"/>
      <c r="L238" s="147"/>
      <c r="M238" s="147"/>
      <c r="N238" s="147"/>
      <c r="O238" s="147"/>
      <c r="P238" s="147"/>
      <c r="Q238" s="147"/>
    </row>
    <row r="239" spans="1:17" x14ac:dyDescent="0.35">
      <c r="A239" s="147"/>
      <c r="B239" s="147"/>
      <c r="C239" s="147"/>
      <c r="D239" s="147"/>
      <c r="E239" s="147"/>
      <c r="F239" s="147"/>
      <c r="G239" s="147"/>
      <c r="H239" s="147"/>
      <c r="I239" s="147"/>
      <c r="J239" s="147"/>
      <c r="K239" s="147"/>
      <c r="L239" s="147"/>
      <c r="M239" s="147"/>
      <c r="N239" s="147"/>
      <c r="O239" s="147"/>
      <c r="P239" s="147"/>
      <c r="Q239" s="147"/>
    </row>
    <row r="240" spans="1:17" x14ac:dyDescent="0.35">
      <c r="A240" s="147"/>
      <c r="B240" s="147"/>
      <c r="C240" s="147"/>
      <c r="D240" s="147"/>
      <c r="E240" s="147"/>
      <c r="F240" s="147"/>
      <c r="G240" s="147"/>
      <c r="H240" s="147"/>
      <c r="I240" s="147"/>
      <c r="J240" s="147"/>
      <c r="K240" s="147"/>
      <c r="L240" s="147"/>
      <c r="M240" s="147"/>
      <c r="N240" s="147"/>
      <c r="O240" s="147"/>
      <c r="P240" s="147"/>
      <c r="Q240" s="147"/>
    </row>
    <row r="241" spans="1:17" x14ac:dyDescent="0.35">
      <c r="A241" s="147"/>
      <c r="B241" s="147"/>
      <c r="C241" s="147"/>
      <c r="D241" s="147"/>
      <c r="E241" s="147"/>
      <c r="F241" s="147"/>
      <c r="G241" s="147"/>
      <c r="H241" s="147"/>
      <c r="I241" s="147"/>
      <c r="J241" s="147"/>
      <c r="K241" s="147"/>
      <c r="L241" s="147"/>
      <c r="M241" s="147"/>
      <c r="N241" s="147"/>
      <c r="O241" s="147"/>
      <c r="P241" s="147"/>
      <c r="Q241" s="147"/>
    </row>
    <row r="242" spans="1:17" x14ac:dyDescent="0.35">
      <c r="A242" s="147"/>
      <c r="B242" s="147"/>
      <c r="C242" s="147"/>
      <c r="D242" s="147"/>
      <c r="E242" s="147"/>
      <c r="F242" s="147"/>
      <c r="G242" s="147"/>
      <c r="H242" s="147"/>
      <c r="I242" s="147"/>
      <c r="J242" s="147"/>
      <c r="K242" s="147"/>
      <c r="L242" s="147"/>
      <c r="M242" s="147"/>
      <c r="N242" s="147"/>
      <c r="O242" s="147"/>
      <c r="P242" s="147"/>
      <c r="Q242" s="147"/>
    </row>
    <row r="243" spans="1:17" x14ac:dyDescent="0.35">
      <c r="A243" s="147"/>
      <c r="B243" s="147"/>
      <c r="C243" s="147"/>
      <c r="D243" s="147"/>
      <c r="E243" s="147"/>
      <c r="F243" s="147"/>
      <c r="G243" s="147"/>
      <c r="H243" s="147"/>
      <c r="I243" s="147"/>
      <c r="J243" s="147"/>
      <c r="K243" s="147"/>
      <c r="L243" s="147"/>
      <c r="M243" s="147"/>
      <c r="N243" s="147"/>
      <c r="O243" s="147"/>
      <c r="P243" s="147"/>
      <c r="Q243" s="147"/>
    </row>
  </sheetData>
  <mergeCells count="1">
    <mergeCell ref="B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T47"/>
  <sheetViews>
    <sheetView zoomScale="110" zoomScaleNormal="110" workbookViewId="0">
      <selection activeCell="I29" sqref="I29"/>
    </sheetView>
  </sheetViews>
  <sheetFormatPr baseColWidth="10" defaultColWidth="11.453125" defaultRowHeight="14.5" x14ac:dyDescent="0.35"/>
  <cols>
    <col min="1" max="1" width="10.81640625" style="35" customWidth="1"/>
    <col min="2" max="2" width="17" style="35" customWidth="1"/>
    <col min="3" max="3" width="11.7265625" style="35" customWidth="1"/>
    <col min="4" max="4" width="12.1796875" style="35" customWidth="1"/>
    <col min="5" max="5" width="10.453125" style="35" customWidth="1"/>
    <col min="6" max="6" width="10" style="35" customWidth="1"/>
    <col min="7" max="7" width="10.54296875" style="35" customWidth="1"/>
    <col min="8" max="10" width="8.81640625" style="35" customWidth="1"/>
  </cols>
  <sheetData>
    <row r="1" spans="1:20" ht="15.5" x14ac:dyDescent="0.35">
      <c r="A1" s="87" t="s">
        <v>14</v>
      </c>
    </row>
    <row r="2" spans="1:20" x14ac:dyDescent="0.35">
      <c r="A2" s="243" t="s">
        <v>212</v>
      </c>
    </row>
    <row r="3" spans="1:20" x14ac:dyDescent="0.35">
      <c r="A3" s="242" t="s">
        <v>213</v>
      </c>
      <c r="B3" s="241"/>
      <c r="C3" s="241"/>
      <c r="D3" s="241"/>
      <c r="E3" s="241"/>
      <c r="F3" s="241"/>
      <c r="G3" s="241"/>
      <c r="H3" s="241"/>
      <c r="I3" s="241"/>
      <c r="J3" s="241"/>
      <c r="K3" s="240"/>
      <c r="L3" s="240"/>
      <c r="M3" s="240"/>
      <c r="N3" s="240"/>
      <c r="O3" s="240"/>
      <c r="P3" s="240"/>
      <c r="Q3" s="240"/>
      <c r="R3" s="240"/>
      <c r="S3" s="240"/>
      <c r="T3" s="240"/>
    </row>
    <row r="4" spans="1:20" x14ac:dyDescent="0.35">
      <c r="A4" s="173"/>
    </row>
    <row r="5" spans="1:20" ht="15" thickBot="1" x14ac:dyDescent="0.4">
      <c r="B5" s="744"/>
      <c r="C5" s="744"/>
      <c r="D5" s="744"/>
      <c r="E5" s="744"/>
      <c r="F5" s="744"/>
      <c r="G5" s="744"/>
      <c r="H5" s="744"/>
      <c r="I5" s="744"/>
      <c r="J5" s="744"/>
      <c r="K5" s="744"/>
      <c r="L5" s="744"/>
    </row>
    <row r="6" spans="1:20" ht="14.5" customHeight="1" x14ac:dyDescent="0.35">
      <c r="B6" s="740" t="s">
        <v>214</v>
      </c>
      <c r="C6" s="740" t="s">
        <v>215</v>
      </c>
      <c r="D6" s="740" t="s">
        <v>216</v>
      </c>
      <c r="E6" s="740" t="s">
        <v>217</v>
      </c>
      <c r="F6" s="740" t="s">
        <v>218</v>
      </c>
      <c r="G6" s="740" t="s">
        <v>219</v>
      </c>
      <c r="H6" s="740" t="s">
        <v>220</v>
      </c>
      <c r="I6" s="305" t="s">
        <v>221</v>
      </c>
      <c r="J6" s="305" t="s">
        <v>222</v>
      </c>
      <c r="K6" s="305" t="s">
        <v>223</v>
      </c>
      <c r="L6" s="305" t="s">
        <v>224</v>
      </c>
    </row>
    <row r="7" spans="1:20" ht="15" thickBot="1" x14ac:dyDescent="0.4">
      <c r="B7" s="741"/>
      <c r="C7" s="741"/>
      <c r="D7" s="741"/>
      <c r="E7" s="741"/>
      <c r="F7" s="741"/>
      <c r="G7" s="741"/>
      <c r="H7" s="741"/>
      <c r="I7" s="306" t="s">
        <v>225</v>
      </c>
      <c r="J7" s="306" t="s">
        <v>225</v>
      </c>
      <c r="K7" s="306" t="s">
        <v>225</v>
      </c>
      <c r="L7" s="306" t="s">
        <v>225</v>
      </c>
    </row>
    <row r="8" spans="1:20" ht="15" thickBot="1" x14ac:dyDescent="0.4">
      <c r="B8" s="307">
        <v>0</v>
      </c>
      <c r="C8" s="308">
        <v>0</v>
      </c>
      <c r="D8" s="309"/>
      <c r="E8" s="309"/>
      <c r="F8" s="309"/>
      <c r="G8" s="309"/>
      <c r="H8" s="309"/>
      <c r="I8" s="309"/>
      <c r="J8" s="309"/>
      <c r="K8" s="309"/>
      <c r="L8" s="309"/>
    </row>
    <row r="9" spans="1:20" ht="15" thickBot="1" x14ac:dyDescent="0.4">
      <c r="B9" s="307">
        <v>0.05</v>
      </c>
      <c r="C9" s="308"/>
      <c r="D9" s="309"/>
      <c r="E9" s="309"/>
      <c r="F9" s="309"/>
      <c r="G9" s="309"/>
      <c r="H9" s="309"/>
      <c r="I9" s="309"/>
      <c r="J9" s="309"/>
      <c r="K9" s="309"/>
      <c r="L9" s="309"/>
    </row>
    <row r="10" spans="1:20" ht="15" thickBot="1" x14ac:dyDescent="0.4">
      <c r="B10" s="307">
        <v>0.1</v>
      </c>
      <c r="C10" s="308"/>
      <c r="D10" s="309"/>
      <c r="E10" s="309"/>
      <c r="F10" s="309"/>
      <c r="G10" s="309"/>
      <c r="H10" s="309"/>
      <c r="I10" s="309"/>
      <c r="J10" s="309"/>
      <c r="K10" s="309"/>
      <c r="L10" s="309"/>
    </row>
    <row r="11" spans="1:20" ht="19" customHeight="1" thickBot="1" x14ac:dyDescent="0.4">
      <c r="B11" s="307">
        <v>0.15</v>
      </c>
      <c r="C11" s="308"/>
      <c r="D11" s="309"/>
      <c r="E11" s="309"/>
      <c r="F11" s="309"/>
      <c r="G11" s="309"/>
      <c r="H11" s="309"/>
      <c r="I11" s="309"/>
      <c r="J11" s="309"/>
      <c r="K11" s="309"/>
      <c r="L11" s="309"/>
    </row>
    <row r="12" spans="1:20" ht="15" thickBot="1" x14ac:dyDescent="0.4">
      <c r="B12" s="307">
        <v>0.2</v>
      </c>
      <c r="C12" s="308"/>
      <c r="D12" s="309"/>
      <c r="E12" s="309"/>
      <c r="F12" s="309"/>
      <c r="G12" s="309"/>
      <c r="H12" s="309"/>
      <c r="I12" s="309"/>
      <c r="J12" s="309"/>
      <c r="K12" s="309"/>
      <c r="L12" s="309"/>
    </row>
    <row r="13" spans="1:20" ht="15" thickBot="1" x14ac:dyDescent="0.4">
      <c r="B13" s="307">
        <v>0.25</v>
      </c>
      <c r="C13" s="308"/>
      <c r="D13" s="309"/>
      <c r="E13" s="309"/>
      <c r="F13" s="309"/>
      <c r="G13" s="309"/>
      <c r="H13" s="309"/>
      <c r="I13" s="309"/>
      <c r="J13" s="309"/>
      <c r="K13" s="309"/>
      <c r="L13" s="309"/>
    </row>
    <row r="14" spans="1:20" ht="15" thickBot="1" x14ac:dyDescent="0.4">
      <c r="B14" s="307">
        <v>0.3</v>
      </c>
      <c r="C14" s="308"/>
      <c r="D14" s="309"/>
      <c r="E14" s="309"/>
      <c r="F14" s="309"/>
      <c r="G14" s="309"/>
      <c r="H14" s="309"/>
      <c r="I14" s="309"/>
      <c r="J14" s="309"/>
      <c r="K14" s="309"/>
      <c r="L14" s="309"/>
    </row>
    <row r="15" spans="1:20" ht="15" thickBot="1" x14ac:dyDescent="0.4">
      <c r="B15" s="307">
        <v>0.35</v>
      </c>
      <c r="C15" s="308"/>
      <c r="D15" s="309"/>
      <c r="E15" s="309"/>
      <c r="F15" s="309"/>
      <c r="G15" s="309"/>
      <c r="H15" s="309"/>
      <c r="I15" s="309"/>
      <c r="J15" s="309"/>
      <c r="K15" s="309"/>
      <c r="L15" s="309"/>
    </row>
    <row r="16" spans="1:20" ht="15" thickBot="1" x14ac:dyDescent="0.4">
      <c r="B16" s="307">
        <v>0.4</v>
      </c>
      <c r="C16" s="308"/>
      <c r="D16" s="309"/>
      <c r="E16" s="309"/>
      <c r="F16" s="309"/>
      <c r="G16" s="309"/>
      <c r="H16" s="309"/>
      <c r="I16" s="309"/>
      <c r="J16" s="309"/>
      <c r="K16" s="309"/>
      <c r="L16" s="309"/>
    </row>
    <row r="17" spans="1:20" ht="15" thickBot="1" x14ac:dyDescent="0.4">
      <c r="B17" s="307">
        <v>0.45</v>
      </c>
      <c r="C17" s="308"/>
      <c r="D17" s="309"/>
      <c r="E17" s="309"/>
      <c r="F17" s="309"/>
      <c r="G17" s="309"/>
      <c r="H17" s="309"/>
      <c r="I17" s="309"/>
      <c r="J17" s="309"/>
      <c r="K17" s="309"/>
      <c r="L17" s="309"/>
    </row>
    <row r="18" spans="1:20" ht="15" thickBot="1" x14ac:dyDescent="0.4">
      <c r="B18" s="307">
        <v>0.5</v>
      </c>
      <c r="C18" s="308"/>
      <c r="D18" s="309"/>
      <c r="E18" s="309"/>
      <c r="F18" s="309"/>
      <c r="G18" s="309"/>
      <c r="H18" s="309"/>
      <c r="I18" s="309"/>
      <c r="J18" s="309"/>
      <c r="K18" s="309"/>
      <c r="L18" s="309"/>
    </row>
    <row r="19" spans="1:20" ht="15" thickBot="1" x14ac:dyDescent="0.4">
      <c r="B19" s="307">
        <v>0.55000000000000004</v>
      </c>
      <c r="C19" s="308"/>
      <c r="D19" s="309"/>
      <c r="E19" s="309"/>
      <c r="F19" s="309"/>
      <c r="G19" s="309"/>
      <c r="H19" s="309"/>
      <c r="I19" s="309"/>
      <c r="J19" s="309"/>
      <c r="K19" s="309"/>
      <c r="L19" s="309"/>
    </row>
    <row r="20" spans="1:20" ht="15" thickBot="1" x14ac:dyDescent="0.4">
      <c r="B20" s="307">
        <v>0.6</v>
      </c>
      <c r="C20" s="308"/>
      <c r="D20" s="309"/>
      <c r="E20" s="309"/>
      <c r="F20" s="309"/>
      <c r="G20" s="309"/>
      <c r="H20" s="309"/>
      <c r="I20" s="309"/>
      <c r="J20" s="309"/>
      <c r="K20" s="309"/>
      <c r="L20" s="309"/>
    </row>
    <row r="21" spans="1:20" ht="15.75" customHeight="1" thickBot="1" x14ac:dyDescent="0.4">
      <c r="B21" s="307">
        <v>0.65</v>
      </c>
      <c r="C21" s="308"/>
      <c r="D21" s="309"/>
      <c r="E21" s="309"/>
      <c r="F21" s="309"/>
      <c r="G21" s="309"/>
      <c r="H21" s="309"/>
      <c r="I21" s="309"/>
      <c r="J21" s="309"/>
      <c r="K21" s="309"/>
      <c r="L21" s="309"/>
    </row>
    <row r="22" spans="1:20" ht="23.25" customHeight="1" thickBot="1" x14ac:dyDescent="0.4">
      <c r="B22" s="307">
        <v>0.7</v>
      </c>
      <c r="C22" s="308"/>
      <c r="D22" s="309"/>
      <c r="E22" s="309"/>
      <c r="F22" s="309"/>
      <c r="G22" s="309"/>
      <c r="H22" s="309"/>
      <c r="I22" s="309"/>
      <c r="J22" s="309"/>
      <c r="K22" s="309"/>
      <c r="L22" s="309"/>
    </row>
    <row r="23" spans="1:20" ht="15" thickBot="1" x14ac:dyDescent="0.4">
      <c r="B23" s="313" t="s">
        <v>226</v>
      </c>
      <c r="C23" s="310"/>
      <c r="D23" s="310"/>
      <c r="E23" s="310"/>
      <c r="F23" s="310"/>
      <c r="G23" s="310"/>
      <c r="H23" s="310"/>
      <c r="I23" s="310"/>
      <c r="J23" s="310"/>
      <c r="K23" s="310"/>
      <c r="L23" s="311"/>
    </row>
    <row r="24" spans="1:20" ht="19.5" customHeight="1" thickBot="1" x14ac:dyDescent="0.4">
      <c r="B24" s="742" t="s">
        <v>227</v>
      </c>
      <c r="C24" s="743"/>
      <c r="D24" s="312"/>
      <c r="E24" s="312"/>
      <c r="F24" s="312"/>
      <c r="G24" s="312"/>
      <c r="H24" s="312"/>
      <c r="I24" s="312"/>
      <c r="J24" s="312"/>
      <c r="K24" s="312"/>
      <c r="L24" s="312"/>
    </row>
    <row r="25" spans="1:20" x14ac:dyDescent="0.35">
      <c r="B25"/>
      <c r="C25"/>
      <c r="D25"/>
      <c r="E25"/>
      <c r="F25"/>
      <c r="G25"/>
      <c r="H25"/>
      <c r="I25"/>
      <c r="J25"/>
    </row>
    <row r="27" spans="1:20" ht="14.5" customHeight="1" x14ac:dyDescent="0.35">
      <c r="A27" s="242" t="s">
        <v>228</v>
      </c>
      <c r="B27" s="240"/>
      <c r="C27" s="240"/>
      <c r="D27" s="240"/>
      <c r="E27" s="240"/>
      <c r="F27" s="241"/>
      <c r="G27" s="241"/>
      <c r="H27" s="241"/>
      <c r="I27" s="241"/>
      <c r="J27" s="241"/>
      <c r="K27" s="240"/>
      <c r="L27" s="240"/>
      <c r="M27" s="240"/>
      <c r="N27" s="240"/>
      <c r="O27" s="240"/>
      <c r="P27" s="240"/>
      <c r="Q27" s="240"/>
      <c r="R27" s="240"/>
      <c r="S27" s="240"/>
      <c r="T27" s="240"/>
    </row>
    <row r="28" spans="1:20" ht="16" thickBot="1" x14ac:dyDescent="0.4">
      <c r="A28" s="87"/>
    </row>
    <row r="29" spans="1:20" ht="15" customHeight="1" x14ac:dyDescent="0.35">
      <c r="A29" s="759"/>
      <c r="B29" s="760"/>
      <c r="C29" s="255" t="s">
        <v>229</v>
      </c>
      <c r="D29" s="256"/>
      <c r="E29" s="256"/>
      <c r="F29" s="257"/>
      <c r="G29" s="255" t="s">
        <v>230</v>
      </c>
      <c r="H29" s="256"/>
      <c r="I29" s="256"/>
      <c r="J29" s="257"/>
      <c r="K29" s="255" t="s">
        <v>231</v>
      </c>
      <c r="L29" s="256"/>
      <c r="M29" s="256"/>
      <c r="N29" s="257"/>
    </row>
    <row r="30" spans="1:20" ht="45" customHeight="1" x14ac:dyDescent="0.35">
      <c r="A30" s="757" t="s">
        <v>232</v>
      </c>
      <c r="B30" s="758"/>
      <c r="C30" s="244" t="s">
        <v>233</v>
      </c>
      <c r="D30" s="123" t="s">
        <v>234</v>
      </c>
      <c r="E30" s="123" t="s">
        <v>235</v>
      </c>
      <c r="F30" s="245" t="s">
        <v>236</v>
      </c>
      <c r="G30" s="244" t="s">
        <v>233</v>
      </c>
      <c r="H30" s="123" t="s">
        <v>234</v>
      </c>
      <c r="I30" s="123" t="s">
        <v>235</v>
      </c>
      <c r="J30" s="245" t="s">
        <v>236</v>
      </c>
      <c r="K30" s="244" t="s">
        <v>237</v>
      </c>
      <c r="L30" s="123" t="s">
        <v>234</v>
      </c>
      <c r="M30" s="123" t="s">
        <v>235</v>
      </c>
      <c r="N30" s="245" t="s">
        <v>236</v>
      </c>
    </row>
    <row r="31" spans="1:20" x14ac:dyDescent="0.35">
      <c r="A31" s="758" t="s">
        <v>238</v>
      </c>
      <c r="B31" s="761"/>
      <c r="C31" s="244"/>
      <c r="D31" s="123"/>
      <c r="E31" s="123"/>
      <c r="F31" s="245"/>
      <c r="G31" s="244"/>
      <c r="H31" s="123"/>
      <c r="I31" s="123"/>
      <c r="J31" s="245"/>
      <c r="K31" s="244"/>
      <c r="L31" s="123"/>
      <c r="M31" s="123"/>
      <c r="N31" s="245"/>
    </row>
    <row r="32" spans="1:20" x14ac:dyDescent="0.35">
      <c r="A32" s="757" t="s">
        <v>239</v>
      </c>
      <c r="B32" s="758"/>
      <c r="C32" s="246"/>
      <c r="D32" s="124"/>
      <c r="E32" s="124"/>
      <c r="F32" s="247"/>
      <c r="G32" s="246"/>
      <c r="H32" s="124"/>
      <c r="I32" s="124"/>
      <c r="J32" s="247"/>
      <c r="K32" s="248"/>
      <c r="L32" s="249"/>
      <c r="M32" s="249"/>
      <c r="N32" s="250"/>
    </row>
    <row r="33" spans="1:20" ht="14.25" customHeight="1" x14ac:dyDescent="0.35">
      <c r="A33" s="757" t="s">
        <v>240</v>
      </c>
      <c r="B33" s="758"/>
      <c r="C33" s="246"/>
      <c r="D33" s="124"/>
      <c r="E33" s="124"/>
      <c r="F33" s="247"/>
      <c r="G33" s="246"/>
      <c r="H33" s="124"/>
      <c r="I33" s="124"/>
      <c r="J33" s="247"/>
      <c r="K33" s="246"/>
      <c r="L33" s="124"/>
      <c r="M33" s="124"/>
      <c r="N33" s="247"/>
    </row>
    <row r="34" spans="1:20" ht="15" customHeight="1" x14ac:dyDescent="0.35">
      <c r="A34" s="757" t="s">
        <v>241</v>
      </c>
      <c r="B34" s="758"/>
      <c r="C34" s="246"/>
      <c r="D34" s="124"/>
      <c r="E34" s="124"/>
      <c r="F34" s="247"/>
      <c r="G34" s="246"/>
      <c r="H34" s="124"/>
      <c r="I34" s="124"/>
      <c r="J34" s="247"/>
      <c r="K34" s="246"/>
      <c r="L34" s="124"/>
      <c r="M34" s="124"/>
      <c r="N34" s="247"/>
    </row>
    <row r="35" spans="1:20" ht="69.75" customHeight="1" x14ac:dyDescent="0.35">
      <c r="A35" s="757" t="s">
        <v>242</v>
      </c>
      <c r="B35" s="254" t="s">
        <v>243</v>
      </c>
      <c r="C35" s="246"/>
      <c r="D35" s="124"/>
      <c r="E35" s="124"/>
      <c r="F35" s="247"/>
      <c r="G35" s="246"/>
      <c r="H35" s="124"/>
      <c r="I35" s="124"/>
      <c r="J35" s="247"/>
      <c r="K35" s="246"/>
      <c r="L35" s="124"/>
      <c r="M35" s="124"/>
      <c r="N35" s="247"/>
    </row>
    <row r="36" spans="1:20" ht="69.75" customHeight="1" x14ac:dyDescent="0.35">
      <c r="A36" s="757"/>
      <c r="B36" s="254" t="s">
        <v>244</v>
      </c>
      <c r="C36" s="246"/>
      <c r="D36" s="124"/>
      <c r="E36" s="124"/>
      <c r="F36" s="247"/>
      <c r="G36" s="246"/>
      <c r="H36" s="124"/>
      <c r="I36" s="124"/>
      <c r="J36" s="247"/>
      <c r="K36" s="246"/>
      <c r="L36" s="124"/>
      <c r="M36" s="124"/>
      <c r="N36" s="247"/>
    </row>
    <row r="37" spans="1:20" ht="58.5" thickBot="1" x14ac:dyDescent="0.4">
      <c r="A37" s="757"/>
      <c r="B37" s="254" t="s">
        <v>245</v>
      </c>
      <c r="C37" s="251"/>
      <c r="D37" s="252"/>
      <c r="E37" s="252"/>
      <c r="F37" s="253"/>
      <c r="G37" s="251"/>
      <c r="H37" s="252"/>
      <c r="I37" s="252"/>
      <c r="J37" s="253"/>
      <c r="K37" s="251"/>
      <c r="L37" s="252"/>
      <c r="M37" s="252"/>
      <c r="N37" s="253"/>
    </row>
    <row r="40" spans="1:20" ht="15.5" x14ac:dyDescent="0.35">
      <c r="A40" s="273" t="s">
        <v>246</v>
      </c>
      <c r="B40" s="274"/>
      <c r="C40" s="275"/>
      <c r="D40" s="275"/>
      <c r="E40" s="275"/>
      <c r="F40" s="275"/>
      <c r="G40" s="276"/>
      <c r="H40" s="276"/>
      <c r="I40" s="276"/>
      <c r="J40" s="276"/>
      <c r="K40" s="276"/>
      <c r="L40" s="276"/>
      <c r="M40" s="276"/>
      <c r="N40" s="276"/>
      <c r="O40" s="276"/>
      <c r="P40" s="240"/>
      <c r="Q40" s="240"/>
      <c r="R40" s="240"/>
      <c r="S40" s="240"/>
      <c r="T40" s="240"/>
    </row>
    <row r="41" spans="1:20" ht="16" thickBot="1" x14ac:dyDescent="0.4">
      <c r="A41" s="268"/>
      <c r="B41" s="269"/>
      <c r="C41" s="270"/>
      <c r="D41" s="271"/>
      <c r="E41" s="271"/>
      <c r="F41" s="271"/>
      <c r="G41" s="272"/>
      <c r="H41" s="272"/>
      <c r="I41" s="272"/>
      <c r="J41" s="272"/>
      <c r="K41" s="272"/>
      <c r="L41" s="272"/>
      <c r="M41" s="272"/>
      <c r="N41" s="272"/>
      <c r="O41" s="272"/>
    </row>
    <row r="42" spans="1:20" ht="15" thickBot="1" x14ac:dyDescent="0.4">
      <c r="A42" s="281"/>
      <c r="B42" s="277"/>
      <c r="C42" s="255" t="s">
        <v>229</v>
      </c>
      <c r="D42" s="256"/>
      <c r="E42" s="256"/>
      <c r="F42" s="257"/>
      <c r="G42" s="278"/>
      <c r="H42" s="279"/>
      <c r="I42" s="279"/>
      <c r="J42" s="280"/>
      <c r="K42" s="255" t="s">
        <v>231</v>
      </c>
      <c r="L42" s="279"/>
      <c r="M42" s="279"/>
      <c r="N42" s="280"/>
    </row>
    <row r="43" spans="1:20" ht="84.75" customHeight="1" thickBot="1" x14ac:dyDescent="0.4">
      <c r="A43" s="258"/>
      <c r="B43" s="259"/>
      <c r="C43" s="260" t="s">
        <v>247</v>
      </c>
      <c r="D43" s="746" t="s">
        <v>248</v>
      </c>
      <c r="E43" s="747"/>
      <c r="F43" s="748"/>
      <c r="G43" s="261"/>
      <c r="H43" s="262"/>
      <c r="I43" s="262"/>
      <c r="J43" s="263"/>
      <c r="K43" s="260" t="s">
        <v>249</v>
      </c>
      <c r="L43" s="746" t="s">
        <v>250</v>
      </c>
      <c r="M43" s="747"/>
      <c r="N43" s="748"/>
    </row>
    <row r="44" spans="1:20" ht="58" x14ac:dyDescent="0.35">
      <c r="A44" s="749" t="s">
        <v>251</v>
      </c>
      <c r="B44" s="282" t="s">
        <v>252</v>
      </c>
      <c r="C44" s="264"/>
      <c r="D44" s="751"/>
      <c r="E44" s="752"/>
      <c r="F44" s="753"/>
      <c r="G44" s="265"/>
      <c r="H44" s="266"/>
      <c r="I44" s="266"/>
      <c r="J44" s="267"/>
      <c r="K44" s="264"/>
      <c r="L44" s="751"/>
      <c r="M44" s="752"/>
      <c r="N44" s="753"/>
    </row>
    <row r="45" spans="1:20" ht="29.5" thickBot="1" x14ac:dyDescent="0.4">
      <c r="A45" s="750"/>
      <c r="B45" s="283" t="s">
        <v>253</v>
      </c>
      <c r="C45" s="251"/>
      <c r="D45" s="754"/>
      <c r="E45" s="755"/>
      <c r="F45" s="756"/>
      <c r="G45" s="265"/>
      <c r="H45" s="266"/>
      <c r="I45" s="266"/>
      <c r="J45" s="267"/>
      <c r="K45" s="251"/>
      <c r="L45" s="754"/>
      <c r="M45" s="755"/>
      <c r="N45" s="756"/>
    </row>
    <row r="46" spans="1:20" ht="14.5" customHeight="1" x14ac:dyDescent="0.35">
      <c r="A46" s="745" t="s">
        <v>254</v>
      </c>
      <c r="B46" s="745"/>
      <c r="C46" s="745"/>
      <c r="D46" s="745"/>
      <c r="E46" s="745"/>
      <c r="F46" s="745"/>
      <c r="G46" s="745"/>
      <c r="H46" s="745"/>
      <c r="I46" s="745"/>
      <c r="J46" s="745"/>
      <c r="K46" s="745"/>
      <c r="L46" s="745"/>
      <c r="M46" s="745"/>
      <c r="N46" s="745"/>
    </row>
    <row r="47" spans="1:20" x14ac:dyDescent="0.35">
      <c r="A47" t="s">
        <v>255</v>
      </c>
      <c r="B47"/>
      <c r="C47"/>
      <c r="D47"/>
      <c r="E47"/>
      <c r="F47"/>
      <c r="G47"/>
      <c r="H47"/>
      <c r="I47"/>
      <c r="J47"/>
    </row>
  </sheetData>
  <mergeCells count="22">
    <mergeCell ref="A35:A37"/>
    <mergeCell ref="A33:B33"/>
    <mergeCell ref="A34:B34"/>
    <mergeCell ref="A29:B29"/>
    <mergeCell ref="A30:B30"/>
    <mergeCell ref="A31:B31"/>
    <mergeCell ref="A32:B32"/>
    <mergeCell ref="A46:N46"/>
    <mergeCell ref="D43:F43"/>
    <mergeCell ref="L43:N43"/>
    <mergeCell ref="A44:A45"/>
    <mergeCell ref="D44:F45"/>
    <mergeCell ref="L44:N45"/>
    <mergeCell ref="H6:H7"/>
    <mergeCell ref="B24:C24"/>
    <mergeCell ref="B5:L5"/>
    <mergeCell ref="B6:B7"/>
    <mergeCell ref="C6:C7"/>
    <mergeCell ref="D6:D7"/>
    <mergeCell ref="E6:E7"/>
    <mergeCell ref="F6:F7"/>
    <mergeCell ref="G6:G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A1:Z68"/>
  <sheetViews>
    <sheetView topLeftCell="A37" workbookViewId="0">
      <selection activeCell="C66" sqref="C66"/>
    </sheetView>
  </sheetViews>
  <sheetFormatPr baseColWidth="10" defaultColWidth="9.1796875" defaultRowHeight="14.5" x14ac:dyDescent="0.35"/>
  <cols>
    <col min="1" max="1" width="57.1796875" style="138" customWidth="1"/>
    <col min="2" max="26" width="5.7265625" customWidth="1"/>
  </cols>
  <sheetData>
    <row r="1" spans="1:26" x14ac:dyDescent="0.35">
      <c r="A1" s="137" t="s">
        <v>262</v>
      </c>
    </row>
    <row r="2" spans="1:26" x14ac:dyDescent="0.35">
      <c r="A2" s="138" t="s">
        <v>263</v>
      </c>
    </row>
    <row r="3" spans="1:26" x14ac:dyDescent="0.35">
      <c r="A3" s="138" t="s">
        <v>264</v>
      </c>
    </row>
    <row r="4" spans="1:26" x14ac:dyDescent="0.35">
      <c r="A4" s="138" t="s">
        <v>265</v>
      </c>
    </row>
    <row r="5" spans="1:26" x14ac:dyDescent="0.35">
      <c r="A5" s="138" t="s">
        <v>266</v>
      </c>
    </row>
    <row r="6" spans="1:26" x14ac:dyDescent="0.35">
      <c r="A6" s="138" t="s">
        <v>267</v>
      </c>
    </row>
    <row r="7" spans="1:26" ht="29" x14ac:dyDescent="0.35">
      <c r="A7" s="138" t="s">
        <v>268</v>
      </c>
    </row>
    <row r="8" spans="1:26" x14ac:dyDescent="0.35">
      <c r="A8" s="138" t="s">
        <v>269</v>
      </c>
    </row>
    <row r="9" spans="1:26" ht="29" x14ac:dyDescent="0.35">
      <c r="A9" s="284" t="s">
        <v>270</v>
      </c>
    </row>
    <row r="10" spans="1:26" ht="15" thickBot="1" x14ac:dyDescent="0.4"/>
    <row r="11" spans="1:26" s="142" customFormat="1" ht="15" thickBot="1" x14ac:dyDescent="0.4">
      <c r="A11" s="139" t="s">
        <v>271</v>
      </c>
      <c r="B11" s="140">
        <v>1</v>
      </c>
      <c r="C11" s="140">
        <v>2</v>
      </c>
      <c r="D11" s="140">
        <v>3</v>
      </c>
      <c r="E11" s="140">
        <v>4</v>
      </c>
      <c r="F11" s="140">
        <v>5</v>
      </c>
      <c r="G11" s="140">
        <v>6</v>
      </c>
      <c r="H11" s="140">
        <v>7</v>
      </c>
      <c r="I11" s="140">
        <v>8</v>
      </c>
      <c r="J11" s="140">
        <v>9</v>
      </c>
      <c r="K11" s="140">
        <v>10</v>
      </c>
      <c r="L11" s="140">
        <v>11</v>
      </c>
      <c r="M11" s="140">
        <v>12</v>
      </c>
      <c r="N11" s="140">
        <v>13</v>
      </c>
      <c r="O11" s="140">
        <v>14</v>
      </c>
      <c r="P11" s="140">
        <v>15</v>
      </c>
      <c r="Q11" s="140">
        <v>16</v>
      </c>
      <c r="R11" s="140">
        <v>17</v>
      </c>
      <c r="S11" s="140">
        <v>18</v>
      </c>
      <c r="T11" s="140">
        <v>19</v>
      </c>
      <c r="U11" s="140">
        <v>20</v>
      </c>
      <c r="V11" s="140">
        <v>21</v>
      </c>
      <c r="W11" s="140">
        <v>22</v>
      </c>
      <c r="X11" s="140">
        <v>23</v>
      </c>
      <c r="Y11" s="140">
        <v>24</v>
      </c>
      <c r="Z11" s="141">
        <v>25</v>
      </c>
    </row>
    <row r="12" spans="1:26" s="147" customFormat="1" x14ac:dyDescent="0.35">
      <c r="A12" s="143" t="s">
        <v>272</v>
      </c>
      <c r="B12" s="144"/>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6"/>
    </row>
    <row r="13" spans="1:26" s="147" customFormat="1" ht="72.75" customHeight="1" x14ac:dyDescent="0.35">
      <c r="A13" s="148" t="s">
        <v>273</v>
      </c>
      <c r="B13" s="149"/>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1"/>
    </row>
    <row r="14" spans="1:26" s="147" customFormat="1" x14ac:dyDescent="0.35">
      <c r="A14" s="148"/>
      <c r="B14" s="149"/>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1"/>
    </row>
    <row r="15" spans="1:26" s="147" customFormat="1" x14ac:dyDescent="0.35">
      <c r="A15" s="148" t="s">
        <v>274</v>
      </c>
      <c r="B15" s="149"/>
      <c r="C15" s="150"/>
      <c r="D15" s="150"/>
      <c r="E15" s="150"/>
      <c r="F15" s="150"/>
      <c r="G15" s="150"/>
      <c r="H15" s="150"/>
      <c r="I15" s="150"/>
      <c r="J15" s="150"/>
      <c r="K15" s="150"/>
      <c r="L15" s="150"/>
      <c r="M15" s="150"/>
      <c r="N15" s="150"/>
      <c r="O15" s="150"/>
      <c r="P15" s="150"/>
      <c r="Q15" s="150"/>
      <c r="R15" s="150"/>
      <c r="S15" s="150"/>
      <c r="T15" s="150"/>
      <c r="U15" s="150"/>
      <c r="V15" s="150"/>
      <c r="W15" s="150"/>
      <c r="X15" s="150"/>
      <c r="Y15" s="150"/>
      <c r="Z15" s="151"/>
    </row>
    <row r="16" spans="1:26" s="147" customFormat="1" x14ac:dyDescent="0.35">
      <c r="A16" s="290" t="s">
        <v>275</v>
      </c>
      <c r="B16" s="285"/>
      <c r="C16" s="285"/>
      <c r="D16" s="285"/>
      <c r="E16" s="285"/>
      <c r="F16" s="285"/>
      <c r="G16" s="285"/>
      <c r="H16" s="286"/>
      <c r="I16" s="286"/>
      <c r="J16" s="286"/>
      <c r="K16" s="286"/>
      <c r="L16" s="286"/>
      <c r="M16" s="286"/>
      <c r="N16" s="286"/>
      <c r="O16" s="286"/>
      <c r="P16" s="286"/>
      <c r="Q16" s="286"/>
      <c r="R16" s="286"/>
      <c r="S16" s="286"/>
      <c r="T16" s="286"/>
      <c r="U16" s="286"/>
      <c r="V16" s="286"/>
      <c r="W16" s="286"/>
      <c r="X16" s="286"/>
      <c r="Y16" s="286"/>
      <c r="Z16" s="291"/>
    </row>
    <row r="17" spans="1:26" s="147" customFormat="1" x14ac:dyDescent="0.35">
      <c r="A17" s="290" t="s">
        <v>276</v>
      </c>
      <c r="B17" s="285"/>
      <c r="C17" s="285"/>
      <c r="D17" s="285"/>
      <c r="E17" s="285"/>
      <c r="F17" s="285"/>
      <c r="G17" s="285"/>
      <c r="H17" s="286"/>
      <c r="I17" s="286"/>
      <c r="J17" s="286"/>
      <c r="K17" s="286"/>
      <c r="L17" s="286"/>
      <c r="M17" s="286"/>
      <c r="N17" s="286"/>
      <c r="O17" s="286"/>
      <c r="P17" s="286"/>
      <c r="Q17" s="286"/>
      <c r="R17" s="286"/>
      <c r="S17" s="286"/>
      <c r="T17" s="286"/>
      <c r="U17" s="286"/>
      <c r="V17" s="286"/>
      <c r="W17" s="286"/>
      <c r="X17" s="286"/>
      <c r="Y17" s="286"/>
      <c r="Z17" s="291"/>
    </row>
    <row r="18" spans="1:26" s="147" customFormat="1" x14ac:dyDescent="0.35">
      <c r="A18" s="290" t="s">
        <v>277</v>
      </c>
      <c r="B18" s="285"/>
      <c r="C18" s="285"/>
      <c r="D18" s="285"/>
      <c r="E18" s="285"/>
      <c r="F18" s="285"/>
      <c r="G18" s="285"/>
      <c r="H18" s="286"/>
      <c r="I18" s="286"/>
      <c r="J18" s="286"/>
      <c r="K18" s="286"/>
      <c r="L18" s="286"/>
      <c r="M18" s="286"/>
      <c r="N18" s="286"/>
      <c r="O18" s="286"/>
      <c r="P18" s="286"/>
      <c r="Q18" s="286"/>
      <c r="R18" s="286"/>
      <c r="S18" s="286"/>
      <c r="T18" s="286"/>
      <c r="U18" s="286"/>
      <c r="V18" s="286"/>
      <c r="W18" s="286"/>
      <c r="X18" s="286"/>
      <c r="Y18" s="286"/>
      <c r="Z18" s="291"/>
    </row>
    <row r="19" spans="1:26" s="147" customFormat="1" x14ac:dyDescent="0.35">
      <c r="A19" s="148" t="s">
        <v>278</v>
      </c>
      <c r="B19" s="149"/>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1"/>
    </row>
    <row r="20" spans="1:26" s="147" customFormat="1" x14ac:dyDescent="0.35">
      <c r="A20" s="152" t="s">
        <v>279</v>
      </c>
      <c r="B20" s="150">
        <f t="shared" ref="B20:Z20" si="0">B15*B19</f>
        <v>0</v>
      </c>
      <c r="C20" s="150">
        <f t="shared" si="0"/>
        <v>0</v>
      </c>
      <c r="D20" s="150">
        <f t="shared" si="0"/>
        <v>0</v>
      </c>
      <c r="E20" s="150">
        <f t="shared" si="0"/>
        <v>0</v>
      </c>
      <c r="F20" s="150">
        <f t="shared" si="0"/>
        <v>0</v>
      </c>
      <c r="G20" s="150">
        <f t="shared" si="0"/>
        <v>0</v>
      </c>
      <c r="H20" s="150">
        <f t="shared" si="0"/>
        <v>0</v>
      </c>
      <c r="I20" s="150">
        <f t="shared" si="0"/>
        <v>0</v>
      </c>
      <c r="J20" s="150">
        <f t="shared" si="0"/>
        <v>0</v>
      </c>
      <c r="K20" s="150">
        <f t="shared" si="0"/>
        <v>0</v>
      </c>
      <c r="L20" s="150">
        <f t="shared" si="0"/>
        <v>0</v>
      </c>
      <c r="M20" s="150">
        <f t="shared" si="0"/>
        <v>0</v>
      </c>
      <c r="N20" s="150">
        <f t="shared" si="0"/>
        <v>0</v>
      </c>
      <c r="O20" s="150">
        <f t="shared" si="0"/>
        <v>0</v>
      </c>
      <c r="P20" s="150">
        <f t="shared" si="0"/>
        <v>0</v>
      </c>
      <c r="Q20" s="150">
        <f t="shared" si="0"/>
        <v>0</v>
      </c>
      <c r="R20" s="150">
        <f t="shared" si="0"/>
        <v>0</v>
      </c>
      <c r="S20" s="150">
        <f t="shared" si="0"/>
        <v>0</v>
      </c>
      <c r="T20" s="150">
        <f t="shared" si="0"/>
        <v>0</v>
      </c>
      <c r="U20" s="150">
        <f t="shared" si="0"/>
        <v>0</v>
      </c>
      <c r="V20" s="150">
        <f t="shared" si="0"/>
        <v>0</v>
      </c>
      <c r="W20" s="150">
        <f t="shared" si="0"/>
        <v>0</v>
      </c>
      <c r="X20" s="150">
        <f t="shared" si="0"/>
        <v>0</v>
      </c>
      <c r="Y20" s="150">
        <f t="shared" si="0"/>
        <v>0</v>
      </c>
      <c r="Z20" s="151">
        <f t="shared" si="0"/>
        <v>0</v>
      </c>
    </row>
    <row r="21" spans="1:26" s="147" customFormat="1" x14ac:dyDescent="0.35">
      <c r="A21" s="148"/>
      <c r="B21" s="150"/>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1"/>
    </row>
    <row r="22" spans="1:26" s="147" customFormat="1" x14ac:dyDescent="0.35">
      <c r="A22" s="148" t="s">
        <v>280</v>
      </c>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1"/>
    </row>
    <row r="23" spans="1:26" s="147" customFormat="1" x14ac:dyDescent="0.35">
      <c r="A23" s="148" t="s">
        <v>281</v>
      </c>
      <c r="B23" s="150"/>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1"/>
    </row>
    <row r="24" spans="1:26" s="147" customFormat="1" x14ac:dyDescent="0.35">
      <c r="A24" s="148" t="s">
        <v>282</v>
      </c>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1"/>
    </row>
    <row r="25" spans="1:26" s="147" customFormat="1" x14ac:dyDescent="0.35">
      <c r="A25" s="148" t="s">
        <v>283</v>
      </c>
      <c r="B25" s="150"/>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1"/>
    </row>
    <row r="26" spans="1:26" s="147" customFormat="1" x14ac:dyDescent="0.35">
      <c r="A26" s="148" t="s">
        <v>284</v>
      </c>
      <c r="B26" s="150"/>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1"/>
    </row>
    <row r="27" spans="1:26" s="147" customFormat="1" x14ac:dyDescent="0.35">
      <c r="A27" s="148" t="s">
        <v>285</v>
      </c>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1"/>
    </row>
    <row r="28" spans="1:26" s="147" customFormat="1" x14ac:dyDescent="0.35">
      <c r="A28" s="148" t="s">
        <v>286</v>
      </c>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1"/>
    </row>
    <row r="29" spans="1:26" s="147" customFormat="1" ht="52.5" x14ac:dyDescent="0.35">
      <c r="A29" s="292" t="s">
        <v>287</v>
      </c>
      <c r="B29" s="286"/>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291"/>
    </row>
    <row r="30" spans="1:26" s="147" customFormat="1" ht="39.5" x14ac:dyDescent="0.35">
      <c r="A30" s="293" t="s">
        <v>288</v>
      </c>
      <c r="B30" s="286"/>
      <c r="C30" s="286"/>
      <c r="D30" s="286"/>
      <c r="E30" s="286"/>
      <c r="F30" s="286"/>
      <c r="G30" s="286"/>
      <c r="H30" s="286"/>
      <c r="I30" s="286"/>
      <c r="J30" s="286"/>
      <c r="K30" s="286"/>
      <c r="L30" s="286"/>
      <c r="M30" s="286"/>
      <c r="N30" s="286"/>
      <c r="O30" s="286"/>
      <c r="P30" s="286"/>
      <c r="Q30" s="286"/>
      <c r="R30" s="286"/>
      <c r="S30" s="286"/>
      <c r="T30" s="286"/>
      <c r="U30" s="286"/>
      <c r="V30" s="286"/>
      <c r="W30" s="286"/>
      <c r="X30" s="286"/>
      <c r="Y30" s="286"/>
      <c r="Z30" s="291"/>
    </row>
    <row r="31" spans="1:26" s="147" customFormat="1" x14ac:dyDescent="0.35">
      <c r="A31" s="152" t="s">
        <v>289</v>
      </c>
      <c r="B31" s="150">
        <f>B22*B23</f>
        <v>0</v>
      </c>
      <c r="C31" s="150">
        <f t="shared" ref="C31:Z31" si="1">C22*C23</f>
        <v>0</v>
      </c>
      <c r="D31" s="150">
        <f t="shared" si="1"/>
        <v>0</v>
      </c>
      <c r="E31" s="150">
        <f t="shared" si="1"/>
        <v>0</v>
      </c>
      <c r="F31" s="150">
        <f t="shared" si="1"/>
        <v>0</v>
      </c>
      <c r="G31" s="150">
        <f t="shared" si="1"/>
        <v>0</v>
      </c>
      <c r="H31" s="150">
        <f t="shared" si="1"/>
        <v>0</v>
      </c>
      <c r="I31" s="150">
        <f t="shared" si="1"/>
        <v>0</v>
      </c>
      <c r="J31" s="150">
        <f t="shared" si="1"/>
        <v>0</v>
      </c>
      <c r="K31" s="150">
        <f t="shared" si="1"/>
        <v>0</v>
      </c>
      <c r="L31" s="150">
        <f t="shared" si="1"/>
        <v>0</v>
      </c>
      <c r="M31" s="150">
        <f t="shared" si="1"/>
        <v>0</v>
      </c>
      <c r="N31" s="150">
        <f t="shared" si="1"/>
        <v>0</v>
      </c>
      <c r="O31" s="150">
        <f t="shared" si="1"/>
        <v>0</v>
      </c>
      <c r="P31" s="150">
        <f t="shared" si="1"/>
        <v>0</v>
      </c>
      <c r="Q31" s="150">
        <f t="shared" si="1"/>
        <v>0</v>
      </c>
      <c r="R31" s="150">
        <f t="shared" si="1"/>
        <v>0</v>
      </c>
      <c r="S31" s="150">
        <f t="shared" si="1"/>
        <v>0</v>
      </c>
      <c r="T31" s="150">
        <f t="shared" si="1"/>
        <v>0</v>
      </c>
      <c r="U31" s="150">
        <f t="shared" si="1"/>
        <v>0</v>
      </c>
      <c r="V31" s="150">
        <f t="shared" si="1"/>
        <v>0</v>
      </c>
      <c r="W31" s="150">
        <f t="shared" si="1"/>
        <v>0</v>
      </c>
      <c r="X31" s="150">
        <f t="shared" si="1"/>
        <v>0</v>
      </c>
      <c r="Y31" s="150">
        <f t="shared" si="1"/>
        <v>0</v>
      </c>
      <c r="Z31" s="151">
        <f t="shared" si="1"/>
        <v>0</v>
      </c>
    </row>
    <row r="32" spans="1:26" s="147" customFormat="1" x14ac:dyDescent="0.35">
      <c r="A32" s="289"/>
      <c r="B32" s="118"/>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5"/>
    </row>
    <row r="33" spans="1:26" s="147" customFormat="1" x14ac:dyDescent="0.35">
      <c r="A33" s="292" t="s">
        <v>290</v>
      </c>
      <c r="B33" s="286"/>
      <c r="C33" s="286"/>
      <c r="D33" s="286"/>
      <c r="E33" s="286"/>
      <c r="F33" s="286"/>
      <c r="G33" s="286"/>
      <c r="H33" s="286"/>
      <c r="I33" s="286"/>
      <c r="J33" s="286"/>
      <c r="K33" s="286"/>
      <c r="L33" s="286"/>
      <c r="M33" s="286"/>
      <c r="N33" s="286"/>
      <c r="O33" s="286"/>
      <c r="P33" s="286"/>
      <c r="Q33" s="286"/>
      <c r="R33" s="286"/>
      <c r="S33" s="286"/>
      <c r="T33" s="286"/>
      <c r="U33" s="286"/>
      <c r="V33" s="286"/>
      <c r="W33" s="286"/>
      <c r="X33" s="286"/>
      <c r="Y33" s="286"/>
      <c r="Z33" s="291"/>
    </row>
    <row r="34" spans="1:26" s="147" customFormat="1" x14ac:dyDescent="0.35">
      <c r="A34" s="287"/>
      <c r="B34" s="288"/>
      <c r="C34" s="288"/>
      <c r="D34" s="288"/>
      <c r="E34" s="288"/>
      <c r="F34" s="288"/>
      <c r="G34" s="288"/>
      <c r="H34" s="288"/>
      <c r="I34" s="288"/>
      <c r="J34" s="288"/>
      <c r="K34" s="288"/>
      <c r="L34" s="288"/>
      <c r="M34" s="288"/>
      <c r="N34" s="288"/>
      <c r="O34" s="288"/>
      <c r="P34" s="288"/>
      <c r="Q34" s="288"/>
      <c r="R34" s="288"/>
      <c r="S34" s="288"/>
      <c r="T34" s="288"/>
      <c r="U34" s="288"/>
      <c r="V34" s="288"/>
      <c r="W34" s="288"/>
      <c r="X34" s="288"/>
      <c r="Y34" s="288"/>
      <c r="Z34" s="294"/>
    </row>
    <row r="35" spans="1:26" s="147" customFormat="1" x14ac:dyDescent="0.35">
      <c r="A35" s="292" t="s">
        <v>291</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c r="Z35" s="291"/>
    </row>
    <row r="36" spans="1:26" s="147" customFormat="1" ht="15" thickBot="1" x14ac:dyDescent="0.4">
      <c r="A36" s="153" t="s">
        <v>292</v>
      </c>
      <c r="B36" s="154"/>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5"/>
    </row>
    <row r="37" spans="1:26" s="147" customFormat="1" ht="15" thickBot="1" x14ac:dyDescent="0.4">
      <c r="A37" s="156" t="s">
        <v>293</v>
      </c>
      <c r="B37" s="157">
        <f>B20+B31+B36</f>
        <v>0</v>
      </c>
      <c r="C37" s="157">
        <f t="shared" ref="C37:Z37" si="2">C20+C31+C36</f>
        <v>0</v>
      </c>
      <c r="D37" s="157">
        <f t="shared" si="2"/>
        <v>0</v>
      </c>
      <c r="E37" s="157">
        <f t="shared" si="2"/>
        <v>0</v>
      </c>
      <c r="F37" s="157">
        <f t="shared" si="2"/>
        <v>0</v>
      </c>
      <c r="G37" s="157">
        <f t="shared" si="2"/>
        <v>0</v>
      </c>
      <c r="H37" s="157">
        <f t="shared" si="2"/>
        <v>0</v>
      </c>
      <c r="I37" s="157">
        <f t="shared" si="2"/>
        <v>0</v>
      </c>
      <c r="J37" s="157">
        <f t="shared" si="2"/>
        <v>0</v>
      </c>
      <c r="K37" s="157">
        <f t="shared" si="2"/>
        <v>0</v>
      </c>
      <c r="L37" s="157">
        <f t="shared" si="2"/>
        <v>0</v>
      </c>
      <c r="M37" s="157">
        <f t="shared" si="2"/>
        <v>0</v>
      </c>
      <c r="N37" s="157">
        <f t="shared" si="2"/>
        <v>0</v>
      </c>
      <c r="O37" s="157">
        <f t="shared" si="2"/>
        <v>0</v>
      </c>
      <c r="P37" s="157">
        <f t="shared" si="2"/>
        <v>0</v>
      </c>
      <c r="Q37" s="157">
        <f t="shared" si="2"/>
        <v>0</v>
      </c>
      <c r="R37" s="157">
        <f t="shared" si="2"/>
        <v>0</v>
      </c>
      <c r="S37" s="157">
        <f t="shared" si="2"/>
        <v>0</v>
      </c>
      <c r="T37" s="157">
        <f t="shared" si="2"/>
        <v>0</v>
      </c>
      <c r="U37" s="157">
        <f t="shared" si="2"/>
        <v>0</v>
      </c>
      <c r="V37" s="157">
        <f t="shared" si="2"/>
        <v>0</v>
      </c>
      <c r="W37" s="157">
        <f t="shared" si="2"/>
        <v>0</v>
      </c>
      <c r="X37" s="157">
        <f t="shared" si="2"/>
        <v>0</v>
      </c>
      <c r="Y37" s="157">
        <f t="shared" si="2"/>
        <v>0</v>
      </c>
      <c r="Z37" s="295">
        <f t="shared" si="2"/>
        <v>0</v>
      </c>
    </row>
    <row r="38" spans="1:26" s="147" customFormat="1" x14ac:dyDescent="0.35">
      <c r="A38" s="158" t="s">
        <v>294</v>
      </c>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6"/>
    </row>
    <row r="39" spans="1:26" s="147" customFormat="1" x14ac:dyDescent="0.35">
      <c r="A39" s="159" t="s">
        <v>295</v>
      </c>
      <c r="B39" s="150"/>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1"/>
    </row>
    <row r="40" spans="1:26" s="147" customFormat="1" x14ac:dyDescent="0.35">
      <c r="A40" s="148" t="s">
        <v>296</v>
      </c>
      <c r="B40" s="150"/>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1"/>
    </row>
    <row r="41" spans="1:26" s="147" customFormat="1" x14ac:dyDescent="0.35">
      <c r="A41" s="148" t="s">
        <v>297</v>
      </c>
      <c r="B41" s="150"/>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1"/>
    </row>
    <row r="42" spans="1:26" s="147" customFormat="1" x14ac:dyDescent="0.35">
      <c r="A42" s="148" t="s">
        <v>298</v>
      </c>
      <c r="B42" s="150"/>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1"/>
    </row>
    <row r="43" spans="1:26" s="147" customFormat="1" x14ac:dyDescent="0.35">
      <c r="A43" s="160" t="s">
        <v>299</v>
      </c>
      <c r="B43" s="150"/>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1"/>
    </row>
    <row r="44" spans="1:26" s="147" customFormat="1" x14ac:dyDescent="0.35">
      <c r="A44" s="160"/>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1"/>
    </row>
    <row r="45" spans="1:26" s="147" customFormat="1" x14ac:dyDescent="0.35">
      <c r="A45" s="161" t="s">
        <v>300</v>
      </c>
      <c r="B45" s="162">
        <f>SUM(B40:B44)</f>
        <v>0</v>
      </c>
      <c r="C45" s="162">
        <f t="shared" ref="C45:Z45" si="3">SUM(C40:C44)</f>
        <v>0</v>
      </c>
      <c r="D45" s="162">
        <f t="shared" si="3"/>
        <v>0</v>
      </c>
      <c r="E45" s="162">
        <f t="shared" si="3"/>
        <v>0</v>
      </c>
      <c r="F45" s="162">
        <f t="shared" si="3"/>
        <v>0</v>
      </c>
      <c r="G45" s="162">
        <f t="shared" si="3"/>
        <v>0</v>
      </c>
      <c r="H45" s="162">
        <f t="shared" si="3"/>
        <v>0</v>
      </c>
      <c r="I45" s="162">
        <f t="shared" si="3"/>
        <v>0</v>
      </c>
      <c r="J45" s="162">
        <f t="shared" si="3"/>
        <v>0</v>
      </c>
      <c r="K45" s="162">
        <f t="shared" si="3"/>
        <v>0</v>
      </c>
      <c r="L45" s="162">
        <f t="shared" si="3"/>
        <v>0</v>
      </c>
      <c r="M45" s="162">
        <f t="shared" si="3"/>
        <v>0</v>
      </c>
      <c r="N45" s="162">
        <f t="shared" si="3"/>
        <v>0</v>
      </c>
      <c r="O45" s="162">
        <f t="shared" si="3"/>
        <v>0</v>
      </c>
      <c r="P45" s="162">
        <f t="shared" si="3"/>
        <v>0</v>
      </c>
      <c r="Q45" s="162">
        <f t="shared" si="3"/>
        <v>0</v>
      </c>
      <c r="R45" s="162">
        <f t="shared" si="3"/>
        <v>0</v>
      </c>
      <c r="S45" s="162">
        <f t="shared" si="3"/>
        <v>0</v>
      </c>
      <c r="T45" s="162">
        <f t="shared" si="3"/>
        <v>0</v>
      </c>
      <c r="U45" s="162">
        <f t="shared" si="3"/>
        <v>0</v>
      </c>
      <c r="V45" s="162">
        <f t="shared" si="3"/>
        <v>0</v>
      </c>
      <c r="W45" s="162">
        <f t="shared" si="3"/>
        <v>0</v>
      </c>
      <c r="X45" s="162">
        <f t="shared" si="3"/>
        <v>0</v>
      </c>
      <c r="Y45" s="162">
        <f t="shared" si="3"/>
        <v>0</v>
      </c>
      <c r="Z45" s="167">
        <f t="shared" si="3"/>
        <v>0</v>
      </c>
    </row>
    <row r="46" spans="1:26" s="147" customFormat="1" x14ac:dyDescent="0.35">
      <c r="A46" s="148" t="s">
        <v>301</v>
      </c>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1"/>
    </row>
    <row r="47" spans="1:26" s="147" customFormat="1" x14ac:dyDescent="0.35">
      <c r="A47" s="160" t="s">
        <v>299</v>
      </c>
      <c r="B47" s="150"/>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1"/>
    </row>
    <row r="48" spans="1:26" s="147" customFormat="1" x14ac:dyDescent="0.35">
      <c r="A48" s="160"/>
      <c r="B48" s="150"/>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1"/>
    </row>
    <row r="49" spans="1:26" s="147" customFormat="1" x14ac:dyDescent="0.35">
      <c r="A49" s="161" t="s">
        <v>302</v>
      </c>
      <c r="B49" s="162">
        <f>SUM(B46:B48)</f>
        <v>0</v>
      </c>
      <c r="C49" s="162">
        <f t="shared" ref="C49:Z49" si="4">SUM(C46:C48)</f>
        <v>0</v>
      </c>
      <c r="D49" s="162">
        <f t="shared" si="4"/>
        <v>0</v>
      </c>
      <c r="E49" s="162">
        <f t="shared" si="4"/>
        <v>0</v>
      </c>
      <c r="F49" s="162">
        <f t="shared" si="4"/>
        <v>0</v>
      </c>
      <c r="G49" s="162">
        <f t="shared" si="4"/>
        <v>0</v>
      </c>
      <c r="H49" s="162">
        <f t="shared" si="4"/>
        <v>0</v>
      </c>
      <c r="I49" s="162">
        <f t="shared" si="4"/>
        <v>0</v>
      </c>
      <c r="J49" s="162">
        <f t="shared" si="4"/>
        <v>0</v>
      </c>
      <c r="K49" s="162">
        <f t="shared" si="4"/>
        <v>0</v>
      </c>
      <c r="L49" s="162">
        <f t="shared" si="4"/>
        <v>0</v>
      </c>
      <c r="M49" s="162">
        <f t="shared" si="4"/>
        <v>0</v>
      </c>
      <c r="N49" s="162">
        <f t="shared" si="4"/>
        <v>0</v>
      </c>
      <c r="O49" s="162">
        <f t="shared" si="4"/>
        <v>0</v>
      </c>
      <c r="P49" s="162">
        <f t="shared" si="4"/>
        <v>0</v>
      </c>
      <c r="Q49" s="162">
        <f t="shared" si="4"/>
        <v>0</v>
      </c>
      <c r="R49" s="162">
        <f t="shared" si="4"/>
        <v>0</v>
      </c>
      <c r="S49" s="162">
        <f t="shared" si="4"/>
        <v>0</v>
      </c>
      <c r="T49" s="162">
        <f t="shared" si="4"/>
        <v>0</v>
      </c>
      <c r="U49" s="162">
        <f t="shared" si="4"/>
        <v>0</v>
      </c>
      <c r="V49" s="162">
        <f t="shared" si="4"/>
        <v>0</v>
      </c>
      <c r="W49" s="162">
        <f t="shared" si="4"/>
        <v>0</v>
      </c>
      <c r="X49" s="162">
        <f t="shared" si="4"/>
        <v>0</v>
      </c>
      <c r="Y49" s="162">
        <f t="shared" si="4"/>
        <v>0</v>
      </c>
      <c r="Z49" s="167">
        <f t="shared" si="4"/>
        <v>0</v>
      </c>
    </row>
    <row r="50" spans="1:26" s="147" customFormat="1" x14ac:dyDescent="0.35">
      <c r="A50" s="160"/>
      <c r="B50" s="150"/>
      <c r="C50" s="150"/>
      <c r="D50" s="150"/>
      <c r="E50" s="150"/>
      <c r="F50" s="150"/>
      <c r="G50" s="150"/>
      <c r="H50" s="150"/>
      <c r="I50" s="150"/>
      <c r="J50" s="150"/>
      <c r="K50" s="150"/>
      <c r="L50" s="150"/>
      <c r="M50" s="150"/>
      <c r="N50" s="150"/>
      <c r="O50" s="150"/>
      <c r="P50" s="150"/>
      <c r="Q50" s="150"/>
      <c r="R50" s="150"/>
      <c r="S50" s="150"/>
      <c r="T50" s="150"/>
      <c r="U50" s="150"/>
      <c r="V50" s="150"/>
      <c r="W50" s="150"/>
      <c r="X50" s="150"/>
      <c r="Y50" s="150"/>
      <c r="Z50" s="151"/>
    </row>
    <row r="51" spans="1:26" s="147" customFormat="1" x14ac:dyDescent="0.35">
      <c r="A51" s="159" t="s">
        <v>303</v>
      </c>
      <c r="B51" s="162">
        <f>B50</f>
        <v>0</v>
      </c>
      <c r="C51" s="162">
        <f t="shared" ref="C51:Z51" si="5">C50</f>
        <v>0</v>
      </c>
      <c r="D51" s="162">
        <f t="shared" si="5"/>
        <v>0</v>
      </c>
      <c r="E51" s="162">
        <f t="shared" si="5"/>
        <v>0</v>
      </c>
      <c r="F51" s="162">
        <f t="shared" si="5"/>
        <v>0</v>
      </c>
      <c r="G51" s="162">
        <f t="shared" si="5"/>
        <v>0</v>
      </c>
      <c r="H51" s="162">
        <f t="shared" si="5"/>
        <v>0</v>
      </c>
      <c r="I51" s="162">
        <f t="shared" si="5"/>
        <v>0</v>
      </c>
      <c r="J51" s="162">
        <f t="shared" si="5"/>
        <v>0</v>
      </c>
      <c r="K51" s="162">
        <f t="shared" si="5"/>
        <v>0</v>
      </c>
      <c r="L51" s="162">
        <f t="shared" si="5"/>
        <v>0</v>
      </c>
      <c r="M51" s="162">
        <f t="shared" si="5"/>
        <v>0</v>
      </c>
      <c r="N51" s="162">
        <f t="shared" si="5"/>
        <v>0</v>
      </c>
      <c r="O51" s="162">
        <f t="shared" si="5"/>
        <v>0</v>
      </c>
      <c r="P51" s="162">
        <f t="shared" si="5"/>
        <v>0</v>
      </c>
      <c r="Q51" s="162">
        <f t="shared" si="5"/>
        <v>0</v>
      </c>
      <c r="R51" s="162">
        <f t="shared" si="5"/>
        <v>0</v>
      </c>
      <c r="S51" s="162">
        <f t="shared" si="5"/>
        <v>0</v>
      </c>
      <c r="T51" s="162">
        <f t="shared" si="5"/>
        <v>0</v>
      </c>
      <c r="U51" s="162">
        <f t="shared" si="5"/>
        <v>0</v>
      </c>
      <c r="V51" s="162">
        <f t="shared" si="5"/>
        <v>0</v>
      </c>
      <c r="W51" s="162">
        <f t="shared" si="5"/>
        <v>0</v>
      </c>
      <c r="X51" s="162">
        <f t="shared" si="5"/>
        <v>0</v>
      </c>
      <c r="Y51" s="162">
        <f t="shared" si="5"/>
        <v>0</v>
      </c>
      <c r="Z51" s="167">
        <f t="shared" si="5"/>
        <v>0</v>
      </c>
    </row>
    <row r="52" spans="1:26" s="147" customFormat="1" x14ac:dyDescent="0.35">
      <c r="A52" s="160"/>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1"/>
    </row>
    <row r="53" spans="1:26" s="147" customFormat="1" ht="15" thickBot="1" x14ac:dyDescent="0.4">
      <c r="A53" s="163"/>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5"/>
    </row>
    <row r="54" spans="1:26" s="147" customFormat="1" x14ac:dyDescent="0.35">
      <c r="A54" s="158" t="s">
        <v>304</v>
      </c>
      <c r="B54" s="145"/>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6"/>
    </row>
    <row r="55" spans="1:26" s="147" customFormat="1" x14ac:dyDescent="0.35">
      <c r="A55" s="160" t="s">
        <v>305</v>
      </c>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1"/>
    </row>
    <row r="56" spans="1:26" s="147" customFormat="1" x14ac:dyDescent="0.35">
      <c r="A56" s="166" t="s">
        <v>306</v>
      </c>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1"/>
    </row>
    <row r="57" spans="1:26" s="147" customFormat="1" x14ac:dyDescent="0.35">
      <c r="A57" s="160" t="s">
        <v>307</v>
      </c>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1"/>
    </row>
    <row r="58" spans="1:26" s="147" customFormat="1" x14ac:dyDescent="0.35">
      <c r="A58" s="160" t="s">
        <v>308</v>
      </c>
      <c r="B58" s="150"/>
      <c r="C58" s="150"/>
      <c r="D58" s="150"/>
      <c r="E58" s="150"/>
      <c r="F58" s="150"/>
      <c r="G58" s="150"/>
      <c r="H58" s="150"/>
      <c r="I58" s="150"/>
      <c r="J58" s="150"/>
      <c r="K58" s="150"/>
      <c r="L58" s="150"/>
      <c r="M58" s="150"/>
      <c r="N58" s="150"/>
      <c r="O58" s="150"/>
      <c r="P58" s="150"/>
      <c r="Q58" s="150"/>
      <c r="R58" s="150"/>
      <c r="S58" s="150"/>
      <c r="T58" s="150"/>
      <c r="U58" s="150"/>
      <c r="V58" s="150"/>
      <c r="W58" s="150"/>
      <c r="X58" s="150"/>
      <c r="Y58" s="150"/>
      <c r="Z58" s="151"/>
    </row>
    <row r="59" spans="1:26" s="147" customFormat="1" x14ac:dyDescent="0.35">
      <c r="A59" s="161" t="s">
        <v>309</v>
      </c>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7"/>
    </row>
    <row r="60" spans="1:26" s="147" customFormat="1" ht="15" thickBot="1" x14ac:dyDescent="0.4">
      <c r="A60" s="168"/>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5"/>
    </row>
    <row r="61" spans="1:26" s="147" customFormat="1" ht="29.5" thickBot="1" x14ac:dyDescent="0.4">
      <c r="A61" s="156" t="s">
        <v>310</v>
      </c>
      <c r="B61" s="157">
        <f t="shared" ref="B61:Z61" si="6">B59+B51+B49+B45</f>
        <v>0</v>
      </c>
      <c r="C61" s="157">
        <f t="shared" si="6"/>
        <v>0</v>
      </c>
      <c r="D61" s="157">
        <f t="shared" si="6"/>
        <v>0</v>
      </c>
      <c r="E61" s="157">
        <f t="shared" si="6"/>
        <v>0</v>
      </c>
      <c r="F61" s="157">
        <f t="shared" si="6"/>
        <v>0</v>
      </c>
      <c r="G61" s="157">
        <f t="shared" si="6"/>
        <v>0</v>
      </c>
      <c r="H61" s="157">
        <f t="shared" si="6"/>
        <v>0</v>
      </c>
      <c r="I61" s="157">
        <f t="shared" si="6"/>
        <v>0</v>
      </c>
      <c r="J61" s="157">
        <f t="shared" si="6"/>
        <v>0</v>
      </c>
      <c r="K61" s="157">
        <f t="shared" si="6"/>
        <v>0</v>
      </c>
      <c r="L61" s="157">
        <f t="shared" si="6"/>
        <v>0</v>
      </c>
      <c r="M61" s="157">
        <f t="shared" si="6"/>
        <v>0</v>
      </c>
      <c r="N61" s="157">
        <f t="shared" si="6"/>
        <v>0</v>
      </c>
      <c r="O61" s="157">
        <f t="shared" si="6"/>
        <v>0</v>
      </c>
      <c r="P61" s="157">
        <f t="shared" si="6"/>
        <v>0</v>
      </c>
      <c r="Q61" s="157">
        <f t="shared" si="6"/>
        <v>0</v>
      </c>
      <c r="R61" s="157">
        <f t="shared" si="6"/>
        <v>0</v>
      </c>
      <c r="S61" s="157">
        <f t="shared" si="6"/>
        <v>0</v>
      </c>
      <c r="T61" s="157">
        <f t="shared" si="6"/>
        <v>0</v>
      </c>
      <c r="U61" s="157">
        <f t="shared" si="6"/>
        <v>0</v>
      </c>
      <c r="V61" s="157">
        <f t="shared" si="6"/>
        <v>0</v>
      </c>
      <c r="W61" s="157">
        <f t="shared" si="6"/>
        <v>0</v>
      </c>
      <c r="X61" s="157">
        <f t="shared" si="6"/>
        <v>0</v>
      </c>
      <c r="Y61" s="157">
        <f t="shared" si="6"/>
        <v>0</v>
      </c>
      <c r="Z61" s="295">
        <f t="shared" si="6"/>
        <v>0</v>
      </c>
    </row>
    <row r="62" spans="1:26" s="147" customFormat="1" ht="15" thickBot="1" x14ac:dyDescent="0.4">
      <c r="A62" s="169" t="s">
        <v>311</v>
      </c>
      <c r="B62" s="170">
        <f>B37-B61</f>
        <v>0</v>
      </c>
      <c r="C62" s="170">
        <f t="shared" ref="C62:Z62" si="7">C37-C61</f>
        <v>0</v>
      </c>
      <c r="D62" s="170">
        <f t="shared" si="7"/>
        <v>0</v>
      </c>
      <c r="E62" s="170">
        <f t="shared" si="7"/>
        <v>0</v>
      </c>
      <c r="F62" s="170">
        <f t="shared" si="7"/>
        <v>0</v>
      </c>
      <c r="G62" s="170">
        <f t="shared" si="7"/>
        <v>0</v>
      </c>
      <c r="H62" s="170">
        <f t="shared" si="7"/>
        <v>0</v>
      </c>
      <c r="I62" s="170">
        <f t="shared" si="7"/>
        <v>0</v>
      </c>
      <c r="J62" s="170">
        <f t="shared" si="7"/>
        <v>0</v>
      </c>
      <c r="K62" s="170">
        <f t="shared" si="7"/>
        <v>0</v>
      </c>
      <c r="L62" s="170">
        <f t="shared" si="7"/>
        <v>0</v>
      </c>
      <c r="M62" s="170">
        <f t="shared" si="7"/>
        <v>0</v>
      </c>
      <c r="N62" s="170">
        <f t="shared" si="7"/>
        <v>0</v>
      </c>
      <c r="O62" s="170">
        <f t="shared" si="7"/>
        <v>0</v>
      </c>
      <c r="P62" s="170">
        <f t="shared" si="7"/>
        <v>0</v>
      </c>
      <c r="Q62" s="170">
        <f t="shared" si="7"/>
        <v>0</v>
      </c>
      <c r="R62" s="170">
        <f t="shared" si="7"/>
        <v>0</v>
      </c>
      <c r="S62" s="170">
        <f t="shared" si="7"/>
        <v>0</v>
      </c>
      <c r="T62" s="170">
        <f t="shared" si="7"/>
        <v>0</v>
      </c>
      <c r="U62" s="170">
        <f t="shared" si="7"/>
        <v>0</v>
      </c>
      <c r="V62" s="170">
        <f t="shared" si="7"/>
        <v>0</v>
      </c>
      <c r="W62" s="170">
        <f t="shared" si="7"/>
        <v>0</v>
      </c>
      <c r="X62" s="170">
        <f t="shared" si="7"/>
        <v>0</v>
      </c>
      <c r="Y62" s="170">
        <f t="shared" si="7"/>
        <v>0</v>
      </c>
      <c r="Z62" s="296">
        <f t="shared" si="7"/>
        <v>0</v>
      </c>
    </row>
    <row r="63" spans="1:26" s="147" customFormat="1" x14ac:dyDescent="0.35">
      <c r="A63" s="171"/>
    </row>
    <row r="65" spans="1:26" x14ac:dyDescent="0.35">
      <c r="A65" s="314" t="s">
        <v>312</v>
      </c>
      <c r="B65" s="314">
        <v>1</v>
      </c>
      <c r="C65" s="314">
        <v>2</v>
      </c>
      <c r="D65" s="314">
        <v>3</v>
      </c>
      <c r="E65" s="314">
        <v>4</v>
      </c>
      <c r="F65" s="314">
        <v>5</v>
      </c>
      <c r="G65" s="314">
        <v>6</v>
      </c>
      <c r="H65" s="314">
        <v>7</v>
      </c>
      <c r="I65" s="314">
        <v>8</v>
      </c>
      <c r="J65" s="314">
        <v>9</v>
      </c>
      <c r="K65" s="314">
        <v>10</v>
      </c>
      <c r="L65" s="314">
        <v>11</v>
      </c>
      <c r="M65" s="314">
        <v>12</v>
      </c>
      <c r="N65" s="314">
        <v>13</v>
      </c>
      <c r="O65" s="314">
        <v>14</v>
      </c>
      <c r="P65" s="314">
        <v>15</v>
      </c>
      <c r="Q65" s="314">
        <v>16</v>
      </c>
      <c r="R65" s="314">
        <v>17</v>
      </c>
      <c r="S65" s="314">
        <v>18</v>
      </c>
      <c r="T65" s="314">
        <v>19</v>
      </c>
      <c r="U65" s="314">
        <v>20</v>
      </c>
      <c r="V65" s="314">
        <v>21</v>
      </c>
      <c r="W65" s="314">
        <v>22</v>
      </c>
      <c r="X65" s="314">
        <v>23</v>
      </c>
      <c r="Y65" s="314">
        <v>24</v>
      </c>
      <c r="Z65" s="314">
        <v>25</v>
      </c>
    </row>
    <row r="66" spans="1:26" x14ac:dyDescent="0.35">
      <c r="A66" s="315" t="s">
        <v>313</v>
      </c>
      <c r="B66" s="316"/>
      <c r="C66" s="316"/>
      <c r="D66" s="316"/>
      <c r="E66" s="316"/>
      <c r="F66" s="316"/>
      <c r="G66" s="316"/>
      <c r="H66" s="317"/>
      <c r="I66" s="317"/>
      <c r="J66" s="317"/>
      <c r="K66" s="317"/>
      <c r="L66" s="317"/>
      <c r="M66" s="317"/>
      <c r="N66" s="317"/>
      <c r="O66" s="317"/>
      <c r="P66" s="317"/>
      <c r="Q66" s="317"/>
      <c r="R66" s="317"/>
      <c r="S66" s="317"/>
      <c r="T66" s="317"/>
      <c r="U66" s="317"/>
      <c r="V66" s="317"/>
      <c r="W66" s="317"/>
      <c r="X66" s="317"/>
      <c r="Y66" s="317"/>
      <c r="Z66" s="317"/>
    </row>
    <row r="67" spans="1:26" x14ac:dyDescent="0.35">
      <c r="A67" s="315" t="s">
        <v>314</v>
      </c>
      <c r="B67" s="316"/>
      <c r="C67" s="316"/>
      <c r="D67" s="316"/>
      <c r="E67" s="316"/>
      <c r="F67" s="316"/>
      <c r="G67" s="316"/>
      <c r="H67" s="317"/>
      <c r="I67" s="317"/>
      <c r="J67" s="317"/>
      <c r="K67" s="317"/>
      <c r="L67" s="317"/>
      <c r="M67" s="317"/>
      <c r="N67" s="317"/>
      <c r="O67" s="317"/>
      <c r="P67" s="317"/>
      <c r="Q67" s="317"/>
      <c r="R67" s="317"/>
      <c r="S67" s="317"/>
      <c r="T67" s="317"/>
      <c r="U67" s="317"/>
      <c r="V67" s="317"/>
      <c r="W67" s="317"/>
      <c r="X67" s="317"/>
      <c r="Y67" s="317"/>
      <c r="Z67" s="317"/>
    </row>
    <row r="68" spans="1:26" x14ac:dyDescent="0.35">
      <c r="A68" s="315" t="s">
        <v>315</v>
      </c>
      <c r="B68" s="316"/>
      <c r="C68" s="316"/>
      <c r="D68" s="316"/>
      <c r="E68" s="316"/>
      <c r="F68" s="316"/>
      <c r="G68" s="316"/>
      <c r="H68" s="317"/>
      <c r="I68" s="317"/>
      <c r="J68" s="317"/>
      <c r="K68" s="317"/>
      <c r="L68" s="317"/>
      <c r="M68" s="317"/>
      <c r="N68" s="317"/>
      <c r="O68" s="317"/>
      <c r="P68" s="317"/>
      <c r="Q68" s="317"/>
      <c r="R68" s="317"/>
      <c r="S68" s="317"/>
      <c r="T68" s="317"/>
      <c r="U68" s="317"/>
      <c r="V68" s="317"/>
      <c r="W68" s="317"/>
      <c r="X68" s="317"/>
      <c r="Y68" s="317"/>
      <c r="Z68" s="317"/>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2C2EF-BF16-4861-BCF3-BD1B26D06DC6}">
  <sheetPr>
    <tabColor theme="5"/>
  </sheetPr>
  <dimension ref="A1:B11"/>
  <sheetViews>
    <sheetView workbookViewId="0">
      <selection activeCell="B26" sqref="B26"/>
    </sheetView>
  </sheetViews>
  <sheetFormatPr baseColWidth="10" defaultColWidth="11.453125" defaultRowHeight="14.5" x14ac:dyDescent="0.35"/>
  <cols>
    <col min="1" max="1" width="33.54296875" customWidth="1"/>
    <col min="2" max="2" width="26" customWidth="1"/>
  </cols>
  <sheetData>
    <row r="1" spans="1:2" ht="15.5" x14ac:dyDescent="0.35">
      <c r="A1" s="87" t="s">
        <v>830</v>
      </c>
    </row>
    <row r="2" spans="1:2" ht="15" thickBot="1" x14ac:dyDescent="0.4"/>
    <row r="3" spans="1:2" ht="15" thickBot="1" x14ac:dyDescent="0.4">
      <c r="A3" s="762" t="s">
        <v>825</v>
      </c>
      <c r="B3" s="763"/>
    </row>
    <row r="4" spans="1:2" ht="15" thickBot="1" x14ac:dyDescent="0.4">
      <c r="A4" s="662" t="s">
        <v>208</v>
      </c>
      <c r="B4" s="663"/>
    </row>
    <row r="5" spans="1:2" ht="15" thickBot="1" x14ac:dyDescent="0.4">
      <c r="A5" s="662" t="s">
        <v>209</v>
      </c>
      <c r="B5" s="663"/>
    </row>
    <row r="6" spans="1:2" ht="24.5" thickBot="1" x14ac:dyDescent="0.4">
      <c r="A6" s="662" t="s">
        <v>210</v>
      </c>
      <c r="B6" s="663"/>
    </row>
    <row r="7" spans="1:2" ht="15" thickBot="1" x14ac:dyDescent="0.4">
      <c r="A7" s="662" t="s">
        <v>211</v>
      </c>
      <c r="B7" s="663"/>
    </row>
    <row r="8" spans="1:2" x14ac:dyDescent="0.35">
      <c r="A8" s="664" t="s">
        <v>826</v>
      </c>
    </row>
    <row r="9" spans="1:2" x14ac:dyDescent="0.35">
      <c r="A9" s="664" t="s">
        <v>827</v>
      </c>
    </row>
    <row r="10" spans="1:2" x14ac:dyDescent="0.35">
      <c r="A10" s="664" t="s">
        <v>828</v>
      </c>
    </row>
    <row r="11" spans="1:2" x14ac:dyDescent="0.35">
      <c r="A11" s="664" t="s">
        <v>829</v>
      </c>
    </row>
  </sheetData>
  <mergeCells count="1">
    <mergeCell ref="A3:B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t 5 G L W y + N D g u m A A A A 9 w A A A B I A H A B D b 2 5 m a W c v U G F j a 2 F n Z S 5 4 b W w g o h g A K K A U A A A A A A A A A A A A A A A A A A A A A A A A A A A A h Y 8 9 C s I w A I W v U r I 3 f w p q S d N B c L I g C u I a Y t o G 2 1 S S 1 P R u D h 7 J K 1 j R q p v j + 9 4 3 v H e / 3 l j W N 3 V 0 U d b p 1 q S A Q A w i Z W R 7 1 K Z M Q e e L e A 4 y z j Z C n k S p o k E 2 L u n d M Q W V 9 + c E o R A C D B P Y 2 h J R j A k 6 5 O u d r F Q j w E f W / + V Y G + e F k Q p w t n + N 4 R S S 6 Q w S T B c Q M z R S l m v z N e g w + N n + Q L b s a t 9 Z x Q s b r 7 Y M j Z G h 9 w n + A F B L A w Q U A A I A C A C 3 k Y t 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5 G L W y i K R 7 g O A A A A E Q A A A B M A H A B G b 3 J t d W x h c y 9 T Z W N 0 a W 9 u M S 5 t I K I Y A C i g F A A A A A A A A A A A A A A A A A A A A A A A A A A A A C t O T S 7 J z M 9 T C I b Q h t Y A U E s B A i 0 A F A A C A A g A t 5 G L W y + N D g u m A A A A 9 w A A A B I A A A A A A A A A A A A A A A A A A A A A A E N v b m Z p Z y 9 Q Y W N r Y W d l L n h t b F B L A Q I t A B Q A A g A I A L e R i 1 s P y u m r p A A A A O k A A A A T A A A A A A A A A A A A A A A A A P I A A A B b Q 2 9 u d G V u d F 9 U e X B l c 1 0 u e G 1 s U E s B A i 0 A F A A C A A g A t 5 G L 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P q R 6 b x u U c V J i D D v g 0 j i z Z 4 A A A A A A g A A A A A A E G Y A A A A B A A A g A A A A E P V s f 1 0 + B m s / B W D l 6 z f W K 5 u A U V f d f j I K q t a u F 5 L H u Z k A A A A A D o A A A A A C A A A g A A A A P r K U u M 7 J C H G B d + X N 6 Y F m m v Y f 6 k c q A S j R 1 I 9 A s x 5 f q S Z Q A A A A V j 2 x z X n 9 O 1 O 3 B x l 7 N F l X P Y z 6 N N b K K I b / 5 r V R r P E 9 r I d s L s Y z 3 8 Z L g r 8 V C v T G 1 p V C 1 S n m 9 D X / P r s G a 7 c l 7 A K / / I C r f q R 2 3 W h R U R S N v / Q a z v 5 A A A A A r 9 x s c l S j k R l i + u x E t 1 Z h m W m O t 1 i G k o C E h 7 o G K x W 3 S E 4 L J n 8 0 N e c 2 p v a 6 U c J 0 j 3 K u x f G R 7 e F r 8 g D 8 V 3 w g 8 j / G y A = = < / D a t a M a s h u p > 
</file>

<file path=customXml/itemProps1.xml><?xml version="1.0" encoding="utf-8"?>
<ds:datastoreItem xmlns:ds="http://schemas.openxmlformats.org/officeDocument/2006/customXml" ds:itemID="{61A3B404-1D23-42FA-BA5E-E90B5B3130D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22</vt:i4>
      </vt:variant>
      <vt:variant>
        <vt:lpstr>Plages nommées</vt:lpstr>
      </vt:variant>
      <vt:variant>
        <vt:i4>10</vt:i4>
      </vt:variant>
    </vt:vector>
  </HeadingPairs>
  <TitlesOfParts>
    <vt:vector size="32" baseType="lpstr">
      <vt:lpstr>accueil</vt:lpstr>
      <vt:lpstr>Volet financier</vt:lpstr>
      <vt:lpstr> 1 Descript prod RC</vt:lpstr>
      <vt:lpstr>2 Besoins</vt:lpstr>
      <vt:lpstr>3 Evolution besoins RC </vt:lpstr>
      <vt:lpstr>4 Décomposition métrés</vt:lpstr>
      <vt:lpstr>Tableau 6 Impact subvention</vt:lpstr>
      <vt:lpstr>Tableau 7.1 CEP global</vt:lpstr>
      <vt:lpstr>5 Coûts exploitation</vt:lpstr>
      <vt:lpstr>6 Impact aide sur prix vente</vt:lpstr>
      <vt:lpstr>6.3 Impact sur usagers</vt:lpstr>
      <vt:lpstr>7.1 CEP_Réseau global</vt:lpstr>
      <vt:lpstr>7.2 Déficit_Création </vt:lpstr>
      <vt:lpstr>7.3 Déficit_Extension</vt:lpstr>
      <vt:lpstr>Tableau 8 Historique invest </vt:lpstr>
      <vt:lpstr>Données efficacité énergétique</vt:lpstr>
      <vt:lpstr>Zones climatiques</vt:lpstr>
      <vt:lpstr>synthèse</vt:lpstr>
      <vt:lpstr>Feuil1</vt:lpstr>
      <vt:lpstr>Mix énergétique</vt:lpstr>
      <vt:lpstr>Tableau synthèse RC</vt:lpstr>
      <vt:lpstr>Tableau synthèse biomasse</vt:lpstr>
      <vt:lpstr>_1__BUDGET_PREVISIONNEL_DE_L_OPERATION</vt:lpstr>
      <vt:lpstr>_2__PLAN_DE_FINANCEMENT</vt:lpstr>
      <vt:lpstr>Bois_Biomasse_énergie</vt:lpstr>
      <vt:lpstr>Géothermie___Opération_sur_aquifère_profond__200m</vt:lpstr>
      <vt:lpstr>Géothermie_de_surface_et_PAC_associées</vt:lpstr>
      <vt:lpstr>Récupération_de_chaleur</vt:lpstr>
      <vt:lpstr>Récupération_sur_eaux_usées_et_eaux_de_mer</vt:lpstr>
      <vt:lpstr>Réseau_de_chaleur_et_ou_de_froid</vt:lpstr>
      <vt:lpstr>Solaire</vt:lpstr>
      <vt:lpstr>'Volet financier'!Zone_d_impression</vt:lpstr>
    </vt:vector>
  </TitlesOfParts>
  <Manager/>
  <Company>ADEME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THOUIN Simon</dc:creator>
  <cp:keywords/>
  <dc:description/>
  <cp:lastModifiedBy>HENRY Laurianne</cp:lastModifiedBy>
  <cp:revision/>
  <dcterms:created xsi:type="dcterms:W3CDTF">2016-10-17T15:51:36Z</dcterms:created>
  <dcterms:modified xsi:type="dcterms:W3CDTF">2025-12-18T14:52:51Z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ce3bfb-fff1-481a-835b-0a342757958d_Enabled">
    <vt:lpwstr>true</vt:lpwstr>
  </property>
  <property fmtid="{D5CDD505-2E9C-101B-9397-08002B2CF9AE}" pid="3" name="MSIP_Label_98ce3bfb-fff1-481a-835b-0a342757958d_SetDate">
    <vt:lpwstr>2025-10-02T07:55:59Z</vt:lpwstr>
  </property>
  <property fmtid="{D5CDD505-2E9C-101B-9397-08002B2CF9AE}" pid="4" name="MSIP_Label_98ce3bfb-fff1-481a-835b-0a342757958d_Method">
    <vt:lpwstr>Standard</vt:lpwstr>
  </property>
  <property fmtid="{D5CDD505-2E9C-101B-9397-08002B2CF9AE}" pid="5" name="MSIP_Label_98ce3bfb-fff1-481a-835b-0a342757958d_Name">
    <vt:lpwstr>C0 - Public</vt:lpwstr>
  </property>
  <property fmtid="{D5CDD505-2E9C-101B-9397-08002B2CF9AE}" pid="6" name="MSIP_Label_98ce3bfb-fff1-481a-835b-0a342757958d_SiteId">
    <vt:lpwstr>cb6c2492-4a85-4b15-85a1-ed94d47e5849</vt:lpwstr>
  </property>
  <property fmtid="{D5CDD505-2E9C-101B-9397-08002B2CF9AE}" pid="7" name="MSIP_Label_98ce3bfb-fff1-481a-835b-0a342757958d_ActionId">
    <vt:lpwstr>308ed1b9-62d4-4ab5-b3fd-0d698c7d9b2c</vt:lpwstr>
  </property>
  <property fmtid="{D5CDD505-2E9C-101B-9397-08002B2CF9AE}" pid="8" name="MSIP_Label_98ce3bfb-fff1-481a-835b-0a342757958d_ContentBits">
    <vt:lpwstr>0</vt:lpwstr>
  </property>
  <property fmtid="{D5CDD505-2E9C-101B-9397-08002B2CF9AE}" pid="9" name="MSIP_Label_98ce3bfb-fff1-481a-835b-0a342757958d_Tag">
    <vt:lpwstr>10, 3, 0, 1</vt:lpwstr>
  </property>
</Properties>
</file>