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ademecloud-my.sharepoint.com/personal/simon_thouin_ademe_fr/Documents/Fonds Chaleur/2026/Evolutions FC 2026/Documents finalisés/PAC solaire/"/>
    </mc:Choice>
  </mc:AlternateContent>
  <xr:revisionPtr revIDLastSave="344" documentId="8_{9FB4050B-9036-4115-9FD0-2A69DFAA931A}" xr6:coauthVersionLast="47" xr6:coauthVersionMax="47" xr10:uidLastSave="{65ADAF5B-021F-4280-8A29-5331465A4631}"/>
  <bookViews>
    <workbookView xWindow="20370" yWindow="-120" windowWidth="38640" windowHeight="21120" firstSheet="1" activeTab="1" xr2:uid="{00000000-000D-0000-FFFF-FFFF00000000}"/>
  </bookViews>
  <sheets>
    <sheet name="Annexe Zones climatiques" sheetId="32" state="hidden" r:id="rId1"/>
    <sheet name="Accueil" sheetId="11" r:id="rId2"/>
    <sheet name="Volet Financier" sheetId="27" r:id="rId3"/>
    <sheet name="Tableau 1 Besoins" sheetId="15" r:id="rId4"/>
    <sheet name="Tableau 2 Installation solaire" sheetId="20" r:id="rId5"/>
    <sheet name="Tableau 3 Production" sheetId="13" r:id="rId6"/>
    <sheet name="Tableau 4 Coûts" sheetId="23" r:id="rId7"/>
    <sheet name="Tableau 5 Impact sub" sheetId="29" r:id="rId8"/>
    <sheet name="Tableau 6 financières" sheetId="30" r:id="rId9"/>
    <sheet name="Données efficacité energétique" sheetId="26" state="hidden" r:id="rId10"/>
    <sheet name="Choix multiples" sheetId="2"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1__BUDGET_PREVISIONNEL_DE_L_OPERATION">'Volet Financier'!$A$23</definedName>
    <definedName name="_2__PLAN_DE_FINANCEMENT">'Volet Financier'!$A$327</definedName>
    <definedName name="_Toc527460541" localSheetId="5">'Tableau 3 Production'!#REF!</definedName>
    <definedName name="a">#REF!</definedName>
    <definedName name="aa">#REF!</definedName>
    <definedName name="aaa">#REF!</definedName>
    <definedName name="aaaa">#REF!</definedName>
    <definedName name="appoint" localSheetId="0">#REF!</definedName>
    <definedName name="appoint">#REF!</definedName>
    <definedName name="b">#REF!</definedName>
    <definedName name="bb">#REF!</definedName>
    <definedName name="bbb">#REF!</definedName>
    <definedName name="bbbb">#REF!</definedName>
    <definedName name="Besoins_utiles_projet">'[1]caractéristiques projet'!$D$12</definedName>
    <definedName name="Bois_Biomasse_énergie">'Volet Financier'!$A$118</definedName>
    <definedName name="combustible" localSheetId="0">#REF!</definedName>
    <definedName name="combustible" localSheetId="9">#REF!</definedName>
    <definedName name="combustible">#REF!</definedName>
    <definedName name="Création_chauff_app" localSheetId="0">'[1]caractéristiques projet'!#REF!</definedName>
    <definedName name="Création_chauff_app">'[1]caractéristiques projet'!#REF!</definedName>
    <definedName name="essai" localSheetId="0">#REF!</definedName>
    <definedName name="essai" localSheetId="9">#REF!</definedName>
    <definedName name="essai">#REF!</definedName>
    <definedName name="filtration" localSheetId="0">#REF!</definedName>
    <definedName name="filtration" localSheetId="9">#REF!</definedName>
    <definedName name="filtration">#REF!</definedName>
    <definedName name="financement" localSheetId="7">'[2]Volet Financier'!#REF!</definedName>
    <definedName name="financement" localSheetId="8">'[2]Volet Financier'!#REF!</definedName>
    <definedName name="financement">'Volet Financier'!#REF!</definedName>
    <definedName name="Fluide" localSheetId="5">'[3]Choix multiples'!$B$5:$B$9</definedName>
    <definedName name="Fluide">'Choix multiples'!$B$5:$B$9</definedName>
    <definedName name="Géothermie___Opération_sur_aquifère_profond__200m">'Volet Financier'!$A$161</definedName>
    <definedName name="Géothermie_de_surface_et_PAC_associées">'Volet Financier'!$A$216</definedName>
    <definedName name="Grande" localSheetId="0">#REF!</definedName>
    <definedName name="Grande" localSheetId="9">#REF!</definedName>
    <definedName name="Grande">#REF!</definedName>
    <definedName name="Liste_Besoins" localSheetId="9">#REF!</definedName>
    <definedName name="Liste_Besoins" localSheetId="7">[2]Paramètres!$A$5:$A$10</definedName>
    <definedName name="Liste_Besoins" localSheetId="8">[2]Paramètres!$A$5:$A$10</definedName>
    <definedName name="Liste_Besoins" localSheetId="2">[4]Paramètres!$A$5:$A$10</definedName>
    <definedName name="Liste_Besoins">[5]Paramètres!$A$5:$A$10</definedName>
    <definedName name="Liste_Substitution">#REF!</definedName>
    <definedName name="localisation">'[6]Déf. des données'!$A$17:$A$20</definedName>
    <definedName name="nature_activite">'[6]Déf. des données'!$A$24:$A$25</definedName>
    <definedName name="nb_nvle_ss">'[1]caractéristiques projet'!$D$34</definedName>
    <definedName name="ouinon" localSheetId="0">#REF!</definedName>
    <definedName name="ouinon" localSheetId="9">#REF!</definedName>
    <definedName name="ouinon">#REF!</definedName>
    <definedName name="parametres" localSheetId="0">#REF!</definedName>
    <definedName name="parametres" localSheetId="9">#REF!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0">'[1]caractéristiques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Financier'!$A$251</definedName>
    <definedName name="reseau" localSheetId="0">#REF!</definedName>
    <definedName name="reseau" localSheetId="9">#REF!</definedName>
    <definedName name="reseau">#REF!</definedName>
    <definedName name="Réseau_de_chaleur_et_ou_de_froid">'Volet Financier'!$A$78</definedName>
    <definedName name="Solaire">'Volet Financier'!$A$30</definedName>
    <definedName name="Statut_investisseur">'[1]caractéristiques projet'!$D$10</definedName>
    <definedName name="supportjuridique">'[7]partenaire1-Coord'!$AO$1:$AO$2</definedName>
    <definedName name="taille_ent">'[6]Déf. des données'!$A$29:$A$31</definedName>
    <definedName name="top" localSheetId="7">'[2]Volet Financier'!#REF!</definedName>
    <definedName name="top" localSheetId="8">'[2]Volet Financier'!#REF!</definedName>
    <definedName name="top">'Volet Financier'!#REF!</definedName>
    <definedName name="type_de_projet" localSheetId="0">#REF!</definedName>
    <definedName name="type_de_projet">#REF!</definedName>
    <definedName name="type_investisseur" localSheetId="0">#REF!</definedName>
    <definedName name="type_investisseur">#REF!</definedName>
    <definedName name="Type_projet">'[1]caractéristiques projet'!$D$9</definedName>
    <definedName name="typerèglement">'[7]partenaire1-Coord'!$AT$1:$AT$4</definedName>
    <definedName name="Ventes_clients" localSheetId="0">'[1]caractéristiques projet'!#REF!</definedName>
    <definedName name="Ventes_clients">'[1]caractéristiques projet'!#REF!</definedName>
    <definedName name="_xlnm.Print_Area" localSheetId="2">'Volet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3" l="1"/>
  <c r="D27" i="13"/>
  <c r="M57" i="15" l="1"/>
  <c r="M56" i="15"/>
  <c r="M55" i="15"/>
  <c r="M54" i="15"/>
  <c r="L55" i="15"/>
  <c r="L56" i="15"/>
  <c r="L57" i="15"/>
  <c r="L54" i="15"/>
  <c r="N46" i="15"/>
  <c r="K58" i="15"/>
  <c r="J58" i="15"/>
  <c r="I58" i="15"/>
  <c r="G58" i="15"/>
  <c r="F58" i="15"/>
  <c r="E58" i="15"/>
  <c r="D58" i="15"/>
  <c r="C58" i="15"/>
  <c r="H57" i="15"/>
  <c r="H56" i="15"/>
  <c r="H55" i="15"/>
  <c r="H54" i="15"/>
  <c r="H58" i="15" s="1"/>
  <c r="B28" i="15"/>
  <c r="N28" i="15" s="1"/>
  <c r="M28" i="15"/>
  <c r="L28" i="15"/>
  <c r="K28" i="15"/>
  <c r="J28" i="15"/>
  <c r="I28" i="15"/>
  <c r="H28" i="15"/>
  <c r="G28" i="15"/>
  <c r="F28" i="15"/>
  <c r="E28" i="15"/>
  <c r="D28" i="15"/>
  <c r="C28" i="15"/>
  <c r="N27" i="15"/>
  <c r="N26" i="15"/>
  <c r="N25" i="15"/>
  <c r="L58" i="15" l="1"/>
  <c r="E346" i="27" l="1"/>
  <c r="C338" i="27"/>
  <c r="E322" i="27"/>
  <c r="E313" i="27"/>
  <c r="E311" i="27"/>
  <c r="E306" i="27"/>
  <c r="E296" i="27"/>
  <c r="E292" i="27"/>
  <c r="E283" i="27"/>
  <c r="E274" i="27"/>
  <c r="E272" i="27"/>
  <c r="E267" i="27"/>
  <c r="E260" i="27"/>
  <c r="E256" i="27"/>
  <c r="E246" i="27"/>
  <c r="E237" i="27"/>
  <c r="E235" i="27"/>
  <c r="E231" i="27"/>
  <c r="E224" i="27"/>
  <c r="E221" i="27"/>
  <c r="E212" i="27"/>
  <c r="E203" i="27"/>
  <c r="E199" i="27"/>
  <c r="E194" i="27"/>
  <c r="E170" i="27"/>
  <c r="E166" i="27"/>
  <c r="E157" i="27"/>
  <c r="E148" i="27"/>
  <c r="E146" i="27"/>
  <c r="E142" i="27"/>
  <c r="E128" i="27"/>
  <c r="E123" i="27"/>
  <c r="E113" i="27"/>
  <c r="E104" i="27"/>
  <c r="E102" i="27"/>
  <c r="E97" i="27"/>
  <c r="E91" i="27"/>
  <c r="E83" i="27"/>
  <c r="E73" i="27"/>
  <c r="E64" i="27"/>
  <c r="E62" i="27"/>
  <c r="E55" i="27"/>
  <c r="E39" i="27"/>
  <c r="E35" i="27"/>
  <c r="D12" i="15"/>
  <c r="D24" i="13" s="1"/>
  <c r="D11" i="15"/>
  <c r="E11" i="13"/>
  <c r="E23" i="13"/>
  <c r="D23" i="13"/>
  <c r="E22" i="13"/>
  <c r="E8" i="13"/>
  <c r="D25" i="13"/>
  <c r="E24" i="13" l="1"/>
  <c r="F24" i="13" s="1"/>
  <c r="H60" i="26"/>
  <c r="L60" i="26"/>
  <c r="M60" i="26" s="1"/>
  <c r="H61" i="26"/>
  <c r="L61" i="26"/>
  <c r="M61" i="26" s="1"/>
  <c r="H62" i="26"/>
  <c r="L62" i="26"/>
  <c r="M62" i="26" s="1"/>
  <c r="H63" i="26"/>
  <c r="L63" i="26"/>
  <c r="M63" i="26" s="1"/>
  <c r="C64" i="26"/>
  <c r="D64" i="26"/>
  <c r="E64" i="26"/>
  <c r="F64" i="26"/>
  <c r="G64" i="26"/>
  <c r="H64" i="26"/>
  <c r="I64" i="26"/>
  <c r="J64" i="26"/>
  <c r="K64" i="26"/>
  <c r="B13" i="26"/>
  <c r="C13" i="26"/>
  <c r="D13" i="26"/>
  <c r="E13" i="26"/>
  <c r="F13" i="26"/>
  <c r="G13" i="26"/>
  <c r="H13" i="26"/>
  <c r="I13" i="26"/>
  <c r="J13" i="26"/>
  <c r="K13" i="26"/>
  <c r="L13" i="26"/>
  <c r="M13" i="26"/>
  <c r="F20" i="26"/>
  <c r="E25" i="26"/>
  <c r="F25" i="26"/>
  <c r="E26" i="26"/>
  <c r="F26" i="26"/>
  <c r="E27" i="26"/>
  <c r="F27" i="26"/>
  <c r="O27" i="26"/>
  <c r="O28" i="26"/>
  <c r="O29" i="26"/>
  <c r="Q29" i="26"/>
  <c r="O30" i="26"/>
  <c r="O31" i="26"/>
  <c r="E32" i="26"/>
  <c r="F32" i="26"/>
  <c r="G32" i="26"/>
  <c r="O32" i="26"/>
  <c r="N49" i="26"/>
  <c r="P49" i="26"/>
  <c r="AN50" i="26"/>
  <c r="AO50" i="26"/>
  <c r="AP50" i="26"/>
  <c r="AQ50" i="26"/>
  <c r="AR50" i="26"/>
  <c r="AS50" i="26"/>
  <c r="AT50" i="26"/>
  <c r="AU50" i="26"/>
  <c r="AV50" i="26"/>
  <c r="AW50" i="26"/>
  <c r="AX50" i="26"/>
  <c r="L64" i="26" l="1"/>
  <c r="F27" i="13" l="1"/>
  <c r="F9" i="13"/>
  <c r="E12" i="13"/>
  <c r="E15" i="13"/>
  <c r="D15" i="13"/>
  <c r="F19" i="13" l="1"/>
  <c r="E25" i="13" l="1"/>
  <c r="D22" i="13"/>
  <c r="F20" i="13"/>
  <c r="F18" i="13"/>
  <c r="F16" i="13"/>
  <c r="F14" i="13"/>
  <c r="F13" i="13"/>
  <c r="F8" i="13"/>
  <c r="F7" i="13"/>
  <c r="F23" i="13" l="1"/>
  <c r="D26" i="13"/>
  <c r="E21" i="13"/>
  <c r="D21" i="13"/>
  <c r="D17" i="13"/>
  <c r="E17" i="13"/>
  <c r="E10" i="13"/>
  <c r="E26" i="13"/>
  <c r="F26" i="13" s="1"/>
  <c r="F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333" authorId="0" shapeId="0" xr:uid="{BFE27B74-E522-459F-BA03-5607723D90CB}">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tc={7EEBC5E1-0827-44F0-9BCE-A6A3F48C923B}</author>
    <author>tc={8EF1199C-1663-4E82-99F5-A0E5852951E1}</author>
    <author>tc={22F14198-6DE8-406C-8808-21FFA377E68A}</author>
  </authors>
  <commentList>
    <comment ref="B53" authorId="0" shapeId="0" xr:uid="{7EEBC5E1-0827-44F0-9BCE-A6A3F48C923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E53" authorId="1" shapeId="0" xr:uid="{8EF1199C-1663-4E82-99F5-A0E5852951E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3" authorId="2" shapeId="0" xr:uid="{22F14198-6DE8-406C-8808-21FFA377E68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BERTHOMIEU Nadine</author>
  </authors>
  <commentList>
    <comment ref="D18" authorId="0" shapeId="0" xr:uid="{00000000-0006-0000-0200-000001000000}">
      <text>
        <r>
          <rPr>
            <sz val="9"/>
            <color indexed="81"/>
            <rFont val="Tahoma"/>
            <family val="2"/>
          </rPr>
          <t>logiciel utilisé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BERTHOMIEU Nadine</author>
  </authors>
  <commentList>
    <comment ref="D4" authorId="0" shapeId="0" xr:uid="{031ED1B1-CB56-46AC-861A-C55FD468E727}">
      <text>
        <r>
          <rPr>
            <sz val="9"/>
            <color indexed="81"/>
            <rFont val="Tahoma"/>
            <family val="2"/>
          </rPr>
          <t xml:space="preserve">dans le cas d'un tiers investisseur
</t>
        </r>
      </text>
    </comment>
    <comment ref="F4" authorId="0" shapeId="0" xr:uid="{40B3692A-1201-4963-B646-0AB6D5123B7C}">
      <text>
        <r>
          <rPr>
            <sz val="9"/>
            <color indexed="81"/>
            <rFont val="Tahoma"/>
            <family val="2"/>
          </rPr>
          <t xml:space="preserve">dans le cas d'un tiers investisseur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tc={8DA5EFF7-B03B-4619-812D-3A3AEC6B3A4C}</author>
    <author>tc={A77311E3-4EFC-406A-AABC-64191F5A301A}</author>
    <author>tc={8BDC96D2-C201-44DE-BA8C-BDDF1CB8629B}</author>
    <author>tc={D9C0BC23-4299-45D3-953A-FAEF114004AD}</author>
    <author>tc={766FE3D2-4A99-4A12-856B-FF6029AE4980}</author>
  </authors>
  <commentList>
    <comment ref="B4" authorId="0" shapeId="0" xr:uid="{8DA5EFF7-B03B-4619-812D-3A3AEC6B3A4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 ref="B59" authorId="1" shapeId="0" xr:uid="{A77311E3-4EFC-406A-AABC-64191F5A301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E59" authorId="2" shapeId="0" xr:uid="{8BDC96D2-C201-44DE-BA8C-BDDF1CB862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9" authorId="3" shapeId="0" xr:uid="{D9C0BC23-4299-45D3-953A-FAEF114004A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9" authorId="4" shapeId="0" xr:uid="{766FE3D2-4A99-4A12-856B-FF6029AE49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sharedStrings.xml><?xml version="1.0" encoding="utf-8"?>
<sst xmlns="http://schemas.openxmlformats.org/spreadsheetml/2006/main" count="1151" uniqueCount="551">
  <si>
    <t>TABLEAUX INSTRUCTION DOSSIER FONDS CHALEUR 
Pompe A Chaleur Solaire</t>
  </si>
  <si>
    <t>Ile de France</t>
  </si>
  <si>
    <t>Languedoc-Roussillon</t>
  </si>
  <si>
    <t>Tableau 1 : Besoins</t>
  </si>
  <si>
    <t>Limousin</t>
  </si>
  <si>
    <t>Tableau 2 : Installation solaire</t>
  </si>
  <si>
    <t>Midi-Pyrénées</t>
  </si>
  <si>
    <t>Tableau 3 : Production ECS</t>
  </si>
  <si>
    <t>Nord-Pas de Calais</t>
  </si>
  <si>
    <t>Rhône-Alpes</t>
  </si>
  <si>
    <t>France</t>
  </si>
  <si>
    <r>
      <rPr>
        <b/>
        <sz val="10"/>
        <rFont val="Arial"/>
        <family val="2"/>
      </rPr>
      <t xml:space="preserve">NOM du projet </t>
    </r>
    <r>
      <rPr>
        <sz val="10"/>
        <rFont val="Arial"/>
        <family val="2"/>
      </rPr>
      <t>:</t>
    </r>
  </si>
  <si>
    <t xml:space="preserve">Maitre d'ouvrage : </t>
  </si>
  <si>
    <t>Faire un tableur par installation</t>
  </si>
  <si>
    <t>Situation actuelle</t>
  </si>
  <si>
    <t>Commentaire</t>
  </si>
  <si>
    <t>Après démarches d'économies d'énergie</t>
  </si>
  <si>
    <t>Type de besoins adressés par le solaire</t>
  </si>
  <si>
    <t>Exemple : économiseur d'eau</t>
  </si>
  <si>
    <t>Pertes (bouclage, distribution ) (MWh/an)</t>
  </si>
  <si>
    <t>Exemple : calorifugeage renforcé</t>
  </si>
  <si>
    <t>Valorisation du solaire sur la boucle de distribution</t>
  </si>
  <si>
    <t>batîment neuf ou existant</t>
  </si>
  <si>
    <t>Besoins totaux (MWh/an)</t>
  </si>
  <si>
    <t>Besoins pris en compte pour le calcul de la subvention</t>
  </si>
  <si>
    <t>Classe d'isolation de la distribution</t>
  </si>
  <si>
    <t>Température cible du process en °C</t>
  </si>
  <si>
    <t xml:space="preserve">Les besoins sont constants à l'année </t>
  </si>
  <si>
    <t>Les besoins sont constants dans la semaine</t>
  </si>
  <si>
    <t>Ouvert</t>
  </si>
  <si>
    <t>Vecteur énergétique</t>
  </si>
  <si>
    <t>exemple : bain chauffé</t>
  </si>
  <si>
    <t>(1) : besoins considérés  au plus près de l'utilisation, sans les pertes de distribution, cas échéant issu de l'audit énergétique</t>
  </si>
  <si>
    <t>Tableau 2 : Description de l'installation</t>
  </si>
  <si>
    <t>Caractéristiques du champ de capteur et du schéma d'intégration</t>
  </si>
  <si>
    <t>Données</t>
  </si>
  <si>
    <t>Commentaires/Précisions</t>
  </si>
  <si>
    <t>Pompe à chaleur</t>
  </si>
  <si>
    <t xml:space="preserve">Type d’équipement </t>
  </si>
  <si>
    <t>Puissance de la PAC (kW)</t>
  </si>
  <si>
    <t xml:space="preserve">COP machine constructeur  (selon norme NF PAC 414) à T° départ 45 °C </t>
  </si>
  <si>
    <t>COP moyen annuel système (selon un logiciel de calcul dynamique de type STD)</t>
  </si>
  <si>
    <t>Température de fonctionnement à l’évaporateur (°C)</t>
  </si>
  <si>
    <t>Température de fonctionnement au condenseur (°C)</t>
  </si>
  <si>
    <t>Installation Solaire thermique</t>
  </si>
  <si>
    <t>Type de schéma hydraulique ou de raccordement</t>
  </si>
  <si>
    <r>
      <t xml:space="preserve">Surface d'entrée </t>
    </r>
    <r>
      <rPr>
        <b/>
        <sz val="9"/>
        <rFont val="Calibri"/>
        <family val="2"/>
      </rPr>
      <t>nette</t>
    </r>
    <r>
      <rPr>
        <sz val="9"/>
        <rFont val="Calibri"/>
        <family val="2"/>
      </rPr>
      <t xml:space="preserve"> des capteurs (en m²)</t>
    </r>
  </si>
  <si>
    <t xml:space="preserve">Type de capteurs </t>
  </si>
  <si>
    <t>Type de fluide caloporteur</t>
  </si>
  <si>
    <r>
      <t>Volume du/des ballons solaires cumulés (m</t>
    </r>
    <r>
      <rPr>
        <vertAlign val="superscript"/>
        <sz val="9"/>
        <rFont val="Calibri"/>
        <family val="2"/>
      </rPr>
      <t>3</t>
    </r>
    <r>
      <rPr>
        <sz val="9"/>
        <rFont val="Calibri"/>
        <family val="2"/>
      </rPr>
      <t>)</t>
    </r>
  </si>
  <si>
    <r>
      <t>Volume du/des ballons d'appoint cumulés (m</t>
    </r>
    <r>
      <rPr>
        <vertAlign val="superscript"/>
        <sz val="9"/>
        <rFont val="Calibri"/>
        <family val="2"/>
      </rPr>
      <t>3</t>
    </r>
    <r>
      <rPr>
        <sz val="9"/>
        <rFont val="Calibri"/>
        <family val="2"/>
      </rPr>
      <t xml:space="preserve">)
</t>
    </r>
    <r>
      <rPr>
        <i/>
        <sz val="9"/>
        <rFont val="Calibri"/>
        <family val="2"/>
      </rPr>
      <t>Si ballon bi-énergie, volume consacré à l'appoint</t>
    </r>
  </si>
  <si>
    <r>
      <rPr>
        <b/>
        <sz val="9"/>
        <color rgb="FF000000"/>
        <rFont val="Calibri"/>
        <family val="2"/>
      </rPr>
      <t xml:space="preserve">Production du circuit primaire prévisionnelle (MWh/an) </t>
    </r>
    <r>
      <rPr>
        <b/>
        <vertAlign val="superscript"/>
        <sz val="9"/>
        <color rgb="FF000000"/>
        <rFont val="Calibri"/>
        <family val="2"/>
      </rPr>
      <t>(1)</t>
    </r>
  </si>
  <si>
    <t>Consommation des auxiliaires circuit primaire (MWh/an)</t>
  </si>
  <si>
    <t>Consommation des auxiliaires circuit secondaire (MWh/an)</t>
  </si>
  <si>
    <t>Tableau 3 Description de la production d'ECS</t>
  </si>
  <si>
    <r>
      <t xml:space="preserve">* les données de production et consommations MWh sont </t>
    </r>
    <r>
      <rPr>
        <b/>
        <i/>
        <sz val="9"/>
        <color theme="1"/>
        <rFont val="Calibri"/>
        <family val="2"/>
        <scheme val="minor"/>
      </rPr>
      <t>annuelles</t>
    </r>
  </si>
  <si>
    <t>Situation future
(actuelle + projet FC)</t>
  </si>
  <si>
    <t xml:space="preserve"> Projet Fonds Chaleur
(ou différence vs actuelle)</t>
  </si>
  <si>
    <t>PRODUCTION ECS</t>
  </si>
  <si>
    <t>PAC</t>
  </si>
  <si>
    <r>
      <t>Production PAC MWh</t>
    </r>
    <r>
      <rPr>
        <sz val="9"/>
        <color theme="1"/>
        <rFont val="Calibri"/>
        <family val="2"/>
        <scheme val="minor"/>
      </rPr>
      <t xml:space="preserve"> (indiquer point de comptage)</t>
    </r>
  </si>
  <si>
    <t>Puissance thermique kW</t>
  </si>
  <si>
    <t>Consommation électricité PAC en MWh</t>
  </si>
  <si>
    <t>mixité MWh/an % (taux de couverture de la PAC)</t>
  </si>
  <si>
    <t>COP système moyen annuel</t>
  </si>
  <si>
    <t>Nb heures à fonctionnement nominal</t>
  </si>
  <si>
    <t>Appoint combustible</t>
  </si>
  <si>
    <t>Production chaudière MWh</t>
  </si>
  <si>
    <t>Consommation MWh entrée chaudière</t>
  </si>
  <si>
    <t>Rendement chaudière</t>
  </si>
  <si>
    <t>Puissance chaudière  kW</t>
  </si>
  <si>
    <t>Mixité MWh/an %</t>
  </si>
  <si>
    <t>Appoint électrique</t>
  </si>
  <si>
    <t>Production  élec MWh</t>
  </si>
  <si>
    <t>Puissance kW</t>
  </si>
  <si>
    <t>Consommation électricité en MWh</t>
  </si>
  <si>
    <t>Total</t>
  </si>
  <si>
    <r>
      <rPr>
        <b/>
        <sz val="9"/>
        <color rgb="FF000000"/>
        <rFont val="Calibri"/>
        <family val="2"/>
      </rPr>
      <t xml:space="preserve">Total production Totale MWh                </t>
    </r>
    <r>
      <rPr>
        <b/>
        <sz val="9"/>
        <color rgb="FFFF0000"/>
        <rFont val="Calibri"/>
        <family val="2"/>
      </rPr>
      <t>= Besoins totaux adressés par la PAC</t>
    </r>
  </si>
  <si>
    <t>Total production EnR&amp;R MWh</t>
  </si>
  <si>
    <t>Total production EnR&amp;R MWh avec plafonnement du bouclage à utiliser pour le calciul de la subvention</t>
  </si>
  <si>
    <t>Puissance totale installée kW</t>
  </si>
  <si>
    <r>
      <t xml:space="preserve">Taux EnR&amp;R </t>
    </r>
    <r>
      <rPr>
        <i/>
        <sz val="9"/>
        <color theme="1"/>
        <rFont val="Calibri"/>
        <family val="2"/>
        <scheme val="minor"/>
      </rPr>
      <t/>
    </r>
  </si>
  <si>
    <t>Energie substituée</t>
  </si>
  <si>
    <t>Gaz naturel</t>
  </si>
  <si>
    <t>Fioul</t>
  </si>
  <si>
    <t>Charbon</t>
  </si>
  <si>
    <t>Électricité</t>
  </si>
  <si>
    <t>Commentaires - détails complémentaires</t>
  </si>
  <si>
    <t>Part</t>
  </si>
  <si>
    <t>TERRAINS</t>
  </si>
  <si>
    <t>AMENAGEMENT ET CONSTRUCTIONS</t>
  </si>
  <si>
    <t>Stockage</t>
  </si>
  <si>
    <t>INGENIERIE</t>
  </si>
  <si>
    <t>Tableau 4b : Coûts d'exploitation</t>
  </si>
  <si>
    <t>Charges d’exploitation annuelle (€ HTR)</t>
  </si>
  <si>
    <t>Détails</t>
  </si>
  <si>
    <t>Tarif actuel de l'électricité - abonnement inclus - sur le site (€ HT /MWh)</t>
  </si>
  <si>
    <t>P'1 € HTR</t>
  </si>
  <si>
    <t>Frais de gestion, d'assurance</t>
  </si>
  <si>
    <t>Cas échéant : location de terrain</t>
  </si>
  <si>
    <t>P2 monitoring € HTR</t>
  </si>
  <si>
    <t>Précisions : nb d'HJ/mois</t>
  </si>
  <si>
    <t>P2 préventif (charges salariales comprises) € HTR</t>
  </si>
  <si>
    <t>Précisions : fréquence de passage et eq nb HJ/mois, quelles pièces provisionnées, nb de remplacements sur 20 ans</t>
  </si>
  <si>
    <t>P3 € HTR</t>
  </si>
  <si>
    <t>Précisions : quelles pièces provisionnées, nb de remplacements sur 20 ans</t>
  </si>
  <si>
    <t>P’1 : coût de l’électricité utilisée mécaniquement pour assurer le fonctionnement des installations primaires</t>
  </si>
  <si>
    <t xml:space="preserve">P2 : coût des prestations de conduite, de l’entretien, montant des redevances et frais divers </t>
  </si>
  <si>
    <t>P3 : coût gros entretien, renouvellement - indiquer si une part est inclus dans le prix de vente de l'installation ou non</t>
  </si>
  <si>
    <t>H1a</t>
  </si>
  <si>
    <t>H1b</t>
  </si>
  <si>
    <t>H1c</t>
  </si>
  <si>
    <t>H2a</t>
  </si>
  <si>
    <t>H2b</t>
  </si>
  <si>
    <t>H2c</t>
  </si>
  <si>
    <t>H2d</t>
  </si>
  <si>
    <t>H3</t>
  </si>
  <si>
    <t>&lt;400</t>
  </si>
  <si>
    <t>400-800</t>
  </si>
  <si>
    <t>&gt;800</t>
  </si>
  <si>
    <t>Log. sociaux</t>
  </si>
  <si>
    <t>Typologie bâtiments:</t>
  </si>
  <si>
    <t>Plafond standart (H2b&lt;400m) (kWh/m² e finale)</t>
  </si>
  <si>
    <t>0 à 400 m</t>
  </si>
  <si>
    <t>401 à 800 m</t>
  </si>
  <si>
    <t>801 m et plus</t>
  </si>
  <si>
    <t>Copropriétés</t>
  </si>
  <si>
    <t>https://www.legifrance.gouv.fr/loda/id/JORFTEXT000026871753</t>
  </si>
  <si>
    <t>RT 2012 (reprise hotellerie 2 étoiles)</t>
  </si>
  <si>
    <t>Tertiaire - Bureaux</t>
  </si>
  <si>
    <t>Coffs Bbio</t>
  </si>
  <si>
    <t>Tertiaire - Commerce</t>
  </si>
  <si>
    <t>RT 2012 (reprise Enseignement)</t>
  </si>
  <si>
    <t>Tertiaire - Enseignement</t>
  </si>
  <si>
    <t>RT 2012 (approximation)</t>
  </si>
  <si>
    <t>Tertiaire - Hotellerie</t>
  </si>
  <si>
    <t>Tertiaire - Sports &amp; Loisirs</t>
  </si>
  <si>
    <t>Bâtiments ou parties de bâtiment universitaire d'enseignement et de recherche CE1</t>
  </si>
  <si>
    <t>Tertiaire - Santé</t>
  </si>
  <si>
    <t>Bâtiments ou parties de bâtiment universitaire d'enseignement et de recherche CE2</t>
  </si>
  <si>
    <t>Tertiaire - Autres</t>
  </si>
  <si>
    <t>Industries</t>
  </si>
  <si>
    <t>hotels 0-1etoiles CE1 (nuit pr tt les hotels)</t>
  </si>
  <si>
    <t>RT 2012 (reprise valeurs min tertiaire))</t>
  </si>
  <si>
    <t>Serres</t>
  </si>
  <si>
    <t>Industrie -Chauffage de locaux</t>
  </si>
  <si>
    <t>hotels 0-1etoiles CE2</t>
  </si>
  <si>
    <t>Industries - Process</t>
  </si>
  <si>
    <t>hotels 2 etoiles CE1</t>
  </si>
  <si>
    <t>Sources: CEREN 2021 (moyennes nationales)</t>
  </si>
  <si>
    <t>hotels 2 etoiles CE2</t>
  </si>
  <si>
    <t>Catégorie</t>
  </si>
  <si>
    <t>Valeur minimale  (kWh/m²/an)</t>
  </si>
  <si>
    <t>Valeur maximales  (kWh/m²/an)</t>
  </si>
  <si>
    <t>biomasse (eff = 0,85)</t>
  </si>
  <si>
    <t>part chauffage bâtiment (résidentiel)</t>
  </si>
  <si>
    <t>EF chauffage</t>
  </si>
  <si>
    <t>hotels 3 etoiles CE1</t>
  </si>
  <si>
    <t>Résidentiel</t>
  </si>
  <si>
    <t>DPE résidentiel (à titre indicatif)</t>
  </si>
  <si>
    <t>Tertiaire Santé, enseignement, sport &amp; loisirs</t>
  </si>
  <si>
    <t>DPE (ep)</t>
  </si>
  <si>
    <t>Part chauffage + ECS (ECS: 10% du global (CEREN))</t>
  </si>
  <si>
    <t>DPE (ef)</t>
  </si>
  <si>
    <t>hotels 3 etoiles CE2</t>
  </si>
  <si>
    <t>Tertiaire autre (Commerce, Bureaux, Hotellerie,…)</t>
  </si>
  <si>
    <t>A</t>
  </si>
  <si>
    <t>B</t>
  </si>
  <si>
    <t>hotels 4-5 etoiles CE1</t>
  </si>
  <si>
    <t>C</t>
  </si>
  <si>
    <t>D</t>
  </si>
  <si>
    <t>hotels 4-5 etoiles CE2</t>
  </si>
  <si>
    <t>E</t>
  </si>
  <si>
    <t>Valeur minimale hors modulation (kWh/m²/an)</t>
  </si>
  <si>
    <t>F</t>
  </si>
  <si>
    <t>Commerces CE1</t>
  </si>
  <si>
    <t>G</t>
  </si>
  <si>
    <t>&gt;420</t>
  </si>
  <si>
    <t>&gt;357</t>
  </si>
  <si>
    <t>Commerces CE2</t>
  </si>
  <si>
    <t>Etab sportif CE1</t>
  </si>
  <si>
    <t>Etab sportif CE2</t>
  </si>
  <si>
    <t>Etab sportif munic CE1</t>
  </si>
  <si>
    <t>Etab sportif munic CE2</t>
  </si>
  <si>
    <t>santé nuit CE1</t>
  </si>
  <si>
    <t>Santé nuit CE2</t>
  </si>
  <si>
    <t>Problème sur la formule dans le fichier biomasse</t>
  </si>
  <si>
    <t>Si le chauffage via PàC solaire devient éligible, déplacer (couper-coller) les lignes ci-dessous dans l'onglet "Tableau 1 Besoins". Assurez-vous que le terme "Tableau 1B" soit toujours adapté.</t>
  </si>
  <si>
    <t>Tableau 1b : Plafond de consommation en kWh/m²/an considéré comme raisonnable en fonction du type de bâtiment et de sa situation géographique sera calculé</t>
  </si>
  <si>
    <t>Zone climatique</t>
  </si>
  <si>
    <t>cf carte à droite -&gt;</t>
  </si>
  <si>
    <t>Altitude du projet (m)</t>
  </si>
  <si>
    <t>Activités 
(process, chauffage/ECS, …)</t>
  </si>
  <si>
    <t>Type de bâtiment</t>
  </si>
  <si>
    <t>Surface chauffée (m2)</t>
  </si>
  <si>
    <t>Besoins avant démarche d'économie d'énergie (MWh/an)</t>
  </si>
  <si>
    <t>Besoins après démarche d'économie d'énergie (MWh/an)
pris en compte pour le dimensionnement</t>
  </si>
  <si>
    <t>dont Besoins chauffage</t>
  </si>
  <si>
    <t>dont Besoins ECS</t>
  </si>
  <si>
    <t>Besoins / m2</t>
  </si>
  <si>
    <t>Classe énerg. 
(A, B, C, …)</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</si>
  <si>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</si>
  <si>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</si>
  <si>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Consommation plafond d'efficacité énergétique chauffage bâtiment hors ECS (MWh/an)</t>
  </si>
  <si>
    <t>Commentaire (automatique)</t>
  </si>
  <si>
    <t>TOTAUX</t>
  </si>
  <si>
    <t>Fluide</t>
  </si>
  <si>
    <t>Schémats</t>
  </si>
  <si>
    <t>Eau chaude</t>
  </si>
  <si>
    <t>ECS1</t>
  </si>
  <si>
    <t>Eau surchauffée (T&gt;105°C)</t>
  </si>
  <si>
    <t>ECS2</t>
  </si>
  <si>
    <t>Vapeur</t>
  </si>
  <si>
    <t>ECS3</t>
  </si>
  <si>
    <t>Eau glacée</t>
  </si>
  <si>
    <t>Piscine1</t>
  </si>
  <si>
    <t>Autres</t>
  </si>
  <si>
    <t>Piscine2</t>
  </si>
  <si>
    <t>Piscine3</t>
  </si>
  <si>
    <t>Chauffage 1</t>
  </si>
  <si>
    <t>Chauffage 2</t>
  </si>
  <si>
    <t>Chauffage 3</t>
  </si>
  <si>
    <t>Chauffage 4</t>
  </si>
  <si>
    <t xml:space="preserve">Type de circuit hydraulique </t>
  </si>
  <si>
    <t>(1) : Production considérés sortie ballon de stockage</t>
  </si>
  <si>
    <t>Besoins utiles ECS (MWh/an) (1)</t>
  </si>
  <si>
    <t>Besoins utiles chauffage (MWh/an) (1)</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</si>
  <si>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</si>
  <si>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</si>
  <si>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</si>
  <si>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</si>
  <si>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</si>
  <si>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</si>
  <si>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</si>
  <si>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</si>
  <si>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</si>
  <si>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</si>
  <si>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</si>
  <si>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</si>
  <si>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Solaire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</si>
  <si>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</si>
  <si>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</si>
  <si>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</si>
  <si>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</si>
  <si>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</si>
  <si>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Géothermie / Opération sur aquifère profond &gt;200m</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</si>
  <si>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</si>
  <si>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</si>
  <si>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</si>
  <si>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</si>
  <si>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</si>
  <si>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</si>
  <si>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</si>
  <si>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</si>
  <si>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</si>
  <si>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</si>
  <si>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</si>
  <si>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</si>
  <si>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Acquisition de terrain</t>
  </si>
  <si>
    <t>Autres dépenses à préciser</t>
  </si>
  <si>
    <t>Catégories de dépenses  à reporter &gt;&gt;</t>
  </si>
  <si>
    <t>Equipements/investissements : Terrains</t>
  </si>
  <si>
    <t>Aménagement en chaufferie</t>
  </si>
  <si>
    <t>Aménagement - Voiries Réseaux Divers (VRD)</t>
  </si>
  <si>
    <t>Equipements/investissements : Aménagements et constructions</t>
  </si>
  <si>
    <t>EQUIPEMENTS PROCESS</t>
  </si>
  <si>
    <t>Equipements TOITURE</t>
  </si>
  <si>
    <t>Capteurs (pose ic, hydraulique primaire)</t>
  </si>
  <si>
    <t>Hydraulique secondaire (champs de capteur vers chaufferie)</t>
  </si>
  <si>
    <t xml:space="preserve">Equipements (vase d'expansion, échangeurs, vannes, pompes, etc…) </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</si>
  <si>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</si>
  <si>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</si>
  <si>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</si>
  <si>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</si>
  <si>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</si>
  <si>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</si>
  <si>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Equipements/investissements : Équipements process</t>
  </si>
  <si>
    <t>Assistance à maîtrise d'ouvrage (AMO)</t>
  </si>
  <si>
    <t>Bureau de contrôle, SPS, OPC</t>
  </si>
  <si>
    <t>Ingénierie TOITURE</t>
  </si>
  <si>
    <t>Maîtrise d'œuvre (MOE) liée à l'installation solaire - prestation externe</t>
  </si>
  <si>
    <t>Suivi, maintenance et exploitation (sur 24 mois)</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</si>
  <si>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</si>
  <si>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</si>
  <si>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</si>
  <si>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</si>
  <si>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</si>
  <si>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</si>
  <si>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</si>
  <si>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</si>
  <si>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</si>
  <si>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</si>
  <si>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</si>
  <si>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</si>
  <si>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</si>
  <si>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</si>
  <si>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</si>
  <si>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</si>
  <si>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</si>
  <si>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</si>
  <si>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</si>
  <si>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</si>
  <si>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</si>
  <si>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</si>
  <si>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</si>
  <si>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</si>
  <si>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</si>
  <si>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Maîtrise d'œuvre (MOE) - prestation externe</t>
  </si>
  <si>
    <t>En cas de projet comportant des installations de production d'autres filières EnR&amp;R, ne pas oublier de renseigner la partie concernant ces autres filières (lignes ci-dessous masquées possibilité de les afficher)</t>
  </si>
  <si>
    <t>THEME : Bois Biomasse énergie</t>
  </si>
  <si>
    <t>Bâtiment chaufferie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</si>
  <si>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</si>
  <si>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</si>
  <si>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</si>
  <si>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</si>
  <si>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</si>
  <si>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</si>
  <si>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</si>
  <si>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</si>
  <si>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</si>
  <si>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</si>
  <si>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</si>
  <si>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</si>
  <si>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</si>
  <si>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</si>
  <si>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</si>
  <si>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</si>
  <si>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</si>
  <si>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</si>
  <si>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</si>
  <si>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</si>
  <si>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</si>
  <si>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</si>
  <si>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</si>
  <si>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</si>
  <si>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</si>
  <si>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</si>
  <si>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</si>
  <si>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</si>
  <si>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</si>
  <si>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</si>
  <si>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</si>
  <si>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</si>
  <si>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</si>
  <si>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</si>
  <si>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</si>
  <si>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</si>
  <si>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</si>
  <si>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</si>
  <si>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</si>
  <si>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</si>
  <si>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</si>
  <si>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</si>
  <si>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</si>
  <si>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</si>
  <si>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</si>
  <si>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</si>
  <si>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usées et eaux de mer</t>
  </si>
  <si>
    <t>Equipement de captage (pompes, échangeur...)</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</si>
  <si>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</si>
  <si>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</si>
  <si>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</si>
  <si>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</si>
  <si>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</si>
  <si>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</si>
  <si>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</si>
  <si>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</si>
  <si>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</si>
  <si>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</si>
  <si>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</si>
  <si>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</si>
  <si>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</si>
  <si>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</si>
  <si>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</si>
  <si>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</si>
  <si>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</si>
  <si>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</si>
  <si>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</si>
  <si>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</si>
  <si>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</si>
  <si>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</si>
  <si>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</si>
  <si>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</si>
  <si>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</si>
  <si>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</si>
  <si>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</si>
  <si>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</si>
  <si>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</si>
  <si>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</si>
  <si>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</si>
  <si>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</si>
  <si>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</si>
  <si>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Volet financier</t>
  </si>
  <si>
    <t>Tableau 5 : Impact de la subvention sur le prix de revient de la chaleur</t>
  </si>
  <si>
    <t xml:space="preserve">Cas échéant Tiers investisseur (bénéficiaire subvention &lt;&gt; bénéficiaire de chaleur) : </t>
  </si>
  <si>
    <t>Taux d'aide</t>
  </si>
  <si>
    <t>Montant de l'aide (€)</t>
  </si>
  <si>
    <t>Coût moyen de revient de la chaleur renouvelable calculé sur 15 ans HT / MWh</t>
  </si>
  <si>
    <r>
      <t xml:space="preserve">Cas échéant : Prix de vente moyen de la chaleur calculé sur </t>
    </r>
    <r>
      <rPr>
        <b/>
        <sz val="8"/>
        <color indexed="8"/>
        <rFont val="Calibri"/>
        <family val="2"/>
      </rPr>
      <t>15 ans</t>
    </r>
    <r>
      <rPr>
        <sz val="8"/>
        <color indexed="8"/>
        <rFont val="Calibri"/>
        <family val="2"/>
      </rPr>
      <t xml:space="preserve"> € HT / MWh</t>
    </r>
  </si>
  <si>
    <t>Coût moyen de revient de la chaleur renouvelable calculé sur 20 ans HT / MWh (1)</t>
  </si>
  <si>
    <r>
      <t xml:space="preserve">Cas échéant : Prix de vente moyen de la chaleur calculé sur </t>
    </r>
    <r>
      <rPr>
        <b/>
        <sz val="8"/>
        <color indexed="8"/>
        <rFont val="Calibri"/>
        <family val="2"/>
      </rPr>
      <t>20 ans</t>
    </r>
    <r>
      <rPr>
        <sz val="8"/>
        <color indexed="8"/>
        <rFont val="Calibri"/>
        <family val="2"/>
      </rPr>
      <t xml:space="preserve"> € HT / MWh</t>
    </r>
  </si>
  <si>
    <r>
      <t xml:space="preserve">Prix d'achat actuel (année 1) de la chaleur </t>
    </r>
    <r>
      <rPr>
        <u/>
        <sz val="8"/>
        <color indexed="8"/>
        <rFont val="Calibri"/>
        <family val="2"/>
      </rPr>
      <t>appoint 1</t>
    </r>
    <r>
      <rPr>
        <sz val="8"/>
        <color indexed="8"/>
        <rFont val="Calibri"/>
        <family val="2"/>
      </rPr>
      <t xml:space="preserve"> € HT / MWh
</t>
    </r>
    <r>
      <rPr>
        <i/>
        <sz val="8"/>
        <color indexed="8"/>
        <rFont val="Calibri"/>
        <family val="2"/>
      </rPr>
      <t>(MWh PCI ou MWh élec avec abonnement)</t>
    </r>
  </si>
  <si>
    <r>
      <t xml:space="preserve">Taux d'accroissement annuel moyen du prix de vente sur </t>
    </r>
    <r>
      <rPr>
        <b/>
        <sz val="8"/>
        <color indexed="8"/>
        <rFont val="Calibri"/>
        <family val="2"/>
      </rPr>
      <t>15 ans</t>
    </r>
    <r>
      <rPr>
        <sz val="8"/>
        <color indexed="8"/>
        <rFont val="Calibri"/>
        <family val="2"/>
      </rPr>
      <t xml:space="preserve">  </t>
    </r>
    <r>
      <rPr>
        <i/>
        <sz val="8"/>
        <color indexed="8"/>
        <rFont val="Calibri"/>
        <family val="2"/>
      </rPr>
      <t>(selon la formule d'indexation choisie)</t>
    </r>
  </si>
  <si>
    <r>
      <t xml:space="preserve">Prix d'achat actuel (année 1) de la chaleur </t>
    </r>
    <r>
      <rPr>
        <u/>
        <sz val="8"/>
        <color indexed="8"/>
        <rFont val="Calibri"/>
        <family val="2"/>
      </rPr>
      <t>appoint 2</t>
    </r>
    <r>
      <rPr>
        <sz val="8"/>
        <color indexed="8"/>
        <rFont val="Calibri"/>
        <family val="2"/>
      </rPr>
      <t xml:space="preserve"> € HT / MWh
(MWh PCI ou MWh élec avec abonnement)</t>
    </r>
  </si>
  <si>
    <r>
      <t xml:space="preserve">Taux d'accroissement annuel moyen du prix de vente sur </t>
    </r>
    <r>
      <rPr>
        <b/>
        <sz val="8"/>
        <color indexed="8"/>
        <rFont val="Calibri"/>
        <family val="2"/>
      </rPr>
      <t>20 ans</t>
    </r>
    <r>
      <rPr>
        <sz val="8"/>
        <color indexed="8"/>
        <rFont val="Calibri"/>
        <family val="2"/>
      </rPr>
      <t xml:space="preserve">  (selon la formule d'indexation choisie)</t>
    </r>
  </si>
  <si>
    <t>hypothèses de croissance retenues sur chacun des indicateurs :</t>
  </si>
  <si>
    <t>Tableau 6 : Coûts d'exploitation</t>
  </si>
  <si>
    <t>Pour les projets en tiers investissement</t>
  </si>
  <si>
    <t>Années</t>
  </si>
  <si>
    <t>(…)</t>
  </si>
  <si>
    <r>
      <t>Chiffre d'affaire en milliers en k€</t>
    </r>
    <r>
      <rPr>
        <sz val="11"/>
        <color indexed="8"/>
        <rFont val="Calibri"/>
        <family val="2"/>
      </rPr>
      <t xml:space="preserve"> (à détailler) </t>
    </r>
  </si>
  <si>
    <t>Avec un prix de vente de la chaleur correspondant au niveau de  subventions attendues lors de la demande d’aide</t>
  </si>
  <si>
    <r>
      <t>Charges d’exploitation en k€</t>
    </r>
    <r>
      <rPr>
        <sz val="11"/>
        <color indexed="8"/>
        <rFont val="Calibri"/>
        <family val="2"/>
      </rPr>
      <t xml:space="preserve"> (à détailler)</t>
    </r>
  </si>
  <si>
    <r>
      <t>-</t>
    </r>
    <r>
      <rPr>
        <sz val="7"/>
        <color indexed="8"/>
        <rFont val="Times New Roman"/>
        <family val="1"/>
      </rPr>
      <t xml:space="preserve">          </t>
    </r>
    <r>
      <rPr>
        <i/>
        <sz val="11"/>
        <color indexed="8"/>
        <rFont val="Calibri"/>
        <family val="2"/>
      </rPr>
      <t>Charges de combustibles détaillées (Electricité= coût de P’1 combustible ENR ou fossiles=coûts de P1…)</t>
    </r>
  </si>
  <si>
    <r>
      <t>-</t>
    </r>
    <r>
      <rPr>
        <sz val="7"/>
        <color indexed="8"/>
        <rFont val="Times New Roman"/>
        <family val="1"/>
      </rPr>
      <t xml:space="preserve">          </t>
    </r>
    <r>
      <rPr>
        <i/>
        <sz val="11"/>
        <color indexed="8"/>
        <rFont val="Calibri"/>
        <family val="2"/>
      </rPr>
      <t>Charges de petits entretien= coûts de P2</t>
    </r>
  </si>
  <si>
    <r>
      <t>-</t>
    </r>
    <r>
      <rPr>
        <sz val="7"/>
        <color indexed="8"/>
        <rFont val="Times New Roman"/>
        <family val="1"/>
      </rPr>
      <t xml:space="preserve">          </t>
    </r>
    <r>
      <rPr>
        <i/>
        <sz val="11"/>
        <color indexed="8"/>
        <rFont val="Calibri"/>
        <family val="2"/>
      </rPr>
      <t>Charges de gros entretien et renouvellement= Coûts de P3</t>
    </r>
  </si>
  <si>
    <r>
      <t>Charges Diverses</t>
    </r>
    <r>
      <rPr>
        <sz val="11"/>
        <color indexed="8"/>
        <rFont val="Calibri"/>
        <family val="2"/>
      </rPr>
      <t> (à détailler)</t>
    </r>
  </si>
  <si>
    <r>
      <t>-</t>
    </r>
    <r>
      <rPr>
        <sz val="7"/>
        <color indexed="8"/>
        <rFont val="Times New Roman"/>
        <family val="1"/>
      </rPr>
      <t xml:space="preserve">          </t>
    </r>
    <r>
      <rPr>
        <i/>
        <sz val="11"/>
        <color indexed="8"/>
        <rFont val="Calibri"/>
        <family val="2"/>
      </rPr>
      <t xml:space="preserve"> Impôts (hors IS) /Taxes foncières ou redevance </t>
    </r>
  </si>
  <si>
    <r>
      <t>-</t>
    </r>
    <r>
      <rPr>
        <sz val="7"/>
        <color indexed="8"/>
        <rFont val="Times New Roman"/>
        <family val="1"/>
      </rPr>
      <t xml:space="preserve">          </t>
    </r>
    <r>
      <rPr>
        <i/>
        <sz val="11"/>
        <color indexed="8"/>
        <rFont val="Calibri"/>
        <family val="2"/>
      </rPr>
      <t xml:space="preserve"> Location terrain</t>
    </r>
  </si>
  <si>
    <r>
      <t>-</t>
    </r>
    <r>
      <rPr>
        <sz val="7"/>
        <color indexed="8"/>
        <rFont val="Times New Roman"/>
        <family val="1"/>
      </rPr>
      <t xml:space="preserve">          </t>
    </r>
    <r>
      <rPr>
        <i/>
        <sz val="11"/>
        <color indexed="8"/>
        <rFont val="Calibri"/>
        <family val="2"/>
      </rPr>
      <t xml:space="preserve">Taxes locales en k€ </t>
    </r>
  </si>
  <si>
    <r>
      <t>-</t>
    </r>
    <r>
      <rPr>
        <sz val="7"/>
        <color indexed="8"/>
        <rFont val="Times New Roman"/>
        <family val="1"/>
      </rPr>
      <t xml:space="preserve">          </t>
    </r>
    <r>
      <rPr>
        <i/>
        <sz val="11"/>
        <color indexed="8"/>
        <rFont val="Calibri"/>
        <family val="2"/>
      </rPr>
      <t>Assurances</t>
    </r>
  </si>
  <si>
    <r>
      <t>-</t>
    </r>
    <r>
      <rPr>
        <sz val="7"/>
        <color indexed="8"/>
        <rFont val="Times New Roman"/>
        <family val="1"/>
      </rPr>
      <t xml:space="preserve">          </t>
    </r>
    <r>
      <rPr>
        <i/>
        <sz val="11"/>
        <color indexed="8"/>
        <rFont val="Calibri"/>
        <family val="2"/>
      </rPr>
      <t>Autres charges (…)</t>
    </r>
  </si>
  <si>
    <t>Excédent Brut d'Exploitation (EBE) en k€</t>
  </si>
  <si>
    <t>Onglet à compléter pour tous les projets</t>
  </si>
  <si>
    <t>Tableau 4 : Coûts exploitation</t>
  </si>
  <si>
    <t>Tableau 5 : Impact subvention (projet&gt; 250m² )</t>
  </si>
  <si>
    <t>Tableau 6 : Données financières (projet&gt; 250m² en vente de chaleur)</t>
  </si>
  <si>
    <t>Onglet à compléter pour les projets de plus de 250m² de capteurs et PAC solarothermique</t>
  </si>
  <si>
    <t>Onglet à compléter pour les projets de plus de 250m² de capteurs PAC solarothermique</t>
  </si>
  <si>
    <t>Onglet à compléter pour les projets de plus de 250m² de capteurs en vente de chaleur PAC solarothermique</t>
  </si>
  <si>
    <t>ECS + chauffage</t>
  </si>
  <si>
    <t>Exemple - Synthèse des besoins thermiques</t>
  </si>
  <si>
    <t>Janvier</t>
  </si>
  <si>
    <t>Février</t>
  </si>
  <si>
    <t>Mars</t>
  </si>
  <si>
    <t>Avril</t>
  </si>
  <si>
    <t>Mai</t>
  </si>
  <si>
    <t>Juin</t>
  </si>
  <si>
    <t>Juillet</t>
  </si>
  <si>
    <t>Août</t>
  </si>
  <si>
    <t>Septembre</t>
  </si>
  <si>
    <t>Octobre</t>
  </si>
  <si>
    <t>Novembre</t>
  </si>
  <si>
    <t>Décembre</t>
  </si>
  <si>
    <t>ECS à 55 °C (MWh)</t>
  </si>
  <si>
    <t>Chauffage (MWh)</t>
  </si>
  <si>
    <r>
      <t xml:space="preserve">Pertes ECS+Chauffage </t>
    </r>
    <r>
      <rPr>
        <i/>
        <sz val="11"/>
        <color rgb="FFFF33CC"/>
        <rFont val="Calibri"/>
        <family val="2"/>
      </rPr>
      <t>(stockage, boucle distribution)</t>
    </r>
    <r>
      <rPr>
        <b/>
        <sz val="11"/>
        <color rgb="FFFF33CC"/>
        <rFont val="Calibri"/>
        <family val="2"/>
      </rPr>
      <t xml:space="preserve"> (MWh)</t>
    </r>
  </si>
  <si>
    <t>TOTAL (MWh)</t>
  </si>
  <si>
    <t xml:space="preserve">dont Besoins chauffage </t>
  </si>
  <si>
    <t>Tertiaire (hors piscine)</t>
  </si>
  <si>
    <t>non applicable</t>
  </si>
  <si>
    <t>Bassins aquatiques</t>
  </si>
  <si>
    <t>DÉPARTEMENT</t>
  </si>
  <si>
    <t>01 ― Ain</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</si>
  <si>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</si>
  <si>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</si>
  <si>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</si>
  <si>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</si>
  <si>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</si>
  <si>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</si>
  <si>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</si>
  <si>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</si>
  <si>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</si>
  <si>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</si>
  <si>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</si>
  <si>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</si>
  <si>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</si>
  <si>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</si>
  <si>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</si>
  <si>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</si>
  <si>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</si>
  <si>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</si>
  <si>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</si>
  <si>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</si>
  <si>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</si>
  <si>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</si>
  <si>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</si>
  <si>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</si>
  <si>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</si>
  <si>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</si>
  <si>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</si>
  <si>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</si>
  <si>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</si>
  <si>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</si>
  <si>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</si>
  <si>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</si>
  <si>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</si>
  <si>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</si>
  <si>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</si>
  <si>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</si>
  <si>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</si>
  <si>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</si>
  <si>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</si>
  <si>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</si>
  <si>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</si>
  <si>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</si>
  <si>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</si>
  <si>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</si>
  <si>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</si>
  <si>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</si>
  <si>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</si>
  <si>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</si>
  <si>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</si>
  <si>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</si>
  <si>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</si>
  <si>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</si>
  <si>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</si>
  <si>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</si>
  <si>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</si>
  <si>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</si>
  <si>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</si>
  <si>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</si>
  <si>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</si>
  <si>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</si>
  <si>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</si>
  <si>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</si>
  <si>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</si>
  <si>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</si>
  <si>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</si>
  <si>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</si>
  <si>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</si>
  <si>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</si>
  <si>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</si>
  <si>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</si>
  <si>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</si>
  <si>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</si>
  <si>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</si>
  <si>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</si>
  <si>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</si>
  <si>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</si>
  <si>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</si>
  <si>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</si>
  <si>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</si>
  <si>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</si>
  <si>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</si>
  <si>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</si>
  <si>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</si>
  <si>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</si>
  <si>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</si>
  <si>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</si>
  <si>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</si>
  <si>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</si>
  <si>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</si>
  <si>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</si>
  <si>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</si>
  <si>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</si>
  <si>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</si>
  <si>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</si>
  <si>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</si>
  <si>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 xml:space="preserve">Département </t>
  </si>
  <si>
    <r>
      <t xml:space="preserve">CO2 fossile évité (tonnes) :
</t>
    </r>
    <r>
      <rPr>
        <i/>
        <sz val="8"/>
        <color theme="1"/>
        <rFont val="Calibri"/>
        <family val="2"/>
        <scheme val="minor"/>
      </rPr>
      <t>réf. Combustion (base carbone ADEME) 
GN : 0,201 tCO2/MWh PCI
fioul : 0,272 tCO2/MWh PCI
charbon : 0,345 tCO2/MWh PCI
électricité : 0,0519 tCO2/MWh PCI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</si>
</sst>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quot; MWh EnR&amp;R sup. produits&quot;"/>
    <numFmt numFmtId="167" formatCode="#,##0.00\ &quot;€&quot;"/>
    <numFmt numFmtId="168" formatCode="0.0&quot; MWh&quot;"/>
  </numFmts>
  <fonts count="125" x14ac:knownFonts="1">
    <font>
      <sz val="11"/>
      <color theme="1"/>
      <name val="Calibri"/>
      <family val="2"/>
      <scheme val="minor"/>
    </font>
    <font>
      <sz val="11"/>
      <color theme="1"/>
      <name val="Calibri"/>
      <family val="2"/>
      <scheme val="minor"/>
    </font>
    <font>
      <sz val="11"/>
      <name val="Calibri"/>
      <family val="2"/>
      <scheme val="minor"/>
    </font>
    <font>
      <sz val="8"/>
      <color theme="1"/>
      <name val="Arial"/>
      <family val="2"/>
    </font>
    <font>
      <i/>
      <sz val="8"/>
      <color theme="1"/>
      <name val="Arial"/>
      <family val="2"/>
    </font>
    <font>
      <sz val="11"/>
      <color theme="1"/>
      <name val="Arial"/>
      <family val="2"/>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8"/>
      <color theme="1"/>
      <name val="Arial"/>
      <family val="2"/>
    </font>
    <font>
      <b/>
      <u/>
      <sz val="12"/>
      <color theme="1"/>
      <name val="Arial"/>
      <family val="2"/>
    </font>
    <font>
      <i/>
      <sz val="7"/>
      <color theme="1"/>
      <name val="Arial"/>
      <family val="2"/>
    </font>
    <font>
      <b/>
      <sz val="10"/>
      <color rgb="FFFF0000"/>
      <name val="Arial"/>
      <family val="2"/>
    </font>
    <font>
      <b/>
      <sz val="11"/>
      <color rgb="FFFF0000"/>
      <name val="Arial"/>
      <family val="2"/>
    </font>
    <font>
      <sz val="12"/>
      <color theme="1"/>
      <name val="Arial"/>
      <family val="2"/>
    </font>
    <font>
      <sz val="9"/>
      <color indexed="81"/>
      <name val="Tahoma"/>
      <family val="2"/>
    </font>
    <font>
      <sz val="11"/>
      <color rgb="FFFF0000"/>
      <name val="Arial"/>
      <family val="2"/>
    </font>
    <font>
      <b/>
      <u/>
      <sz val="12"/>
      <name val="Calibri"/>
      <family val="2"/>
    </font>
    <font>
      <sz val="8"/>
      <name val="Calibri"/>
      <family val="2"/>
      <scheme val="minor"/>
    </font>
    <font>
      <sz val="8"/>
      <name val="Calibri"/>
      <family val="2"/>
    </font>
    <font>
      <b/>
      <sz val="8"/>
      <name val="Calibri"/>
      <family val="2"/>
    </font>
    <font>
      <sz val="9"/>
      <name val="Calibri"/>
      <family val="2"/>
      <scheme val="minor"/>
    </font>
    <font>
      <i/>
      <sz val="9"/>
      <name val="Calibri"/>
      <family val="2"/>
      <scheme val="minor"/>
    </font>
    <font>
      <sz val="11"/>
      <color indexed="8"/>
      <name val="Calibri"/>
      <family val="2"/>
    </font>
    <font>
      <sz val="9"/>
      <color theme="1"/>
      <name val="Calibri"/>
      <family val="2"/>
      <scheme val="minor"/>
    </font>
    <font>
      <i/>
      <sz val="8"/>
      <name val="Calibri"/>
      <family val="2"/>
    </font>
    <font>
      <i/>
      <sz val="9"/>
      <color rgb="FFFF0000"/>
      <name val="Calibri"/>
      <family val="2"/>
      <scheme val="minor"/>
    </font>
    <font>
      <i/>
      <sz val="9"/>
      <color theme="1"/>
      <name val="Calibri"/>
      <family val="2"/>
      <scheme val="minor"/>
    </font>
    <font>
      <b/>
      <i/>
      <sz val="9"/>
      <color theme="1"/>
      <name val="Calibri"/>
      <family val="2"/>
      <scheme val="minor"/>
    </font>
    <font>
      <b/>
      <sz val="9"/>
      <color theme="1"/>
      <name val="Calibri"/>
      <family val="2"/>
      <scheme val="minor"/>
    </font>
    <font>
      <b/>
      <i/>
      <sz val="9"/>
      <color rgb="FFFF0000"/>
      <name val="Calibri"/>
      <family val="2"/>
      <scheme val="minor"/>
    </font>
    <font>
      <b/>
      <u/>
      <sz val="12"/>
      <name val="Calibri"/>
      <family val="2"/>
      <scheme val="minor"/>
    </font>
    <font>
      <u/>
      <sz val="9"/>
      <name val="Calibri"/>
      <family val="2"/>
      <scheme val="minor"/>
    </font>
    <font>
      <i/>
      <u/>
      <sz val="9"/>
      <name val="Calibri"/>
      <family val="2"/>
      <scheme val="minor"/>
    </font>
    <font>
      <b/>
      <sz val="9"/>
      <name val="Calibri"/>
      <family val="2"/>
      <scheme val="minor"/>
    </font>
    <font>
      <b/>
      <sz val="9"/>
      <name val="Calibri"/>
      <family val="2"/>
    </font>
    <font>
      <sz val="9"/>
      <name val="Calibri"/>
      <family val="2"/>
    </font>
    <font>
      <sz val="9"/>
      <color rgb="FF000000"/>
      <name val="Calibri"/>
      <family val="2"/>
    </font>
    <font>
      <b/>
      <sz val="8"/>
      <color theme="1"/>
      <name val="Calibri"/>
      <family val="2"/>
      <scheme val="minor"/>
    </font>
    <font>
      <i/>
      <sz val="8"/>
      <color theme="1"/>
      <name val="Calibri"/>
      <family val="2"/>
      <scheme val="minor"/>
    </font>
    <font>
      <b/>
      <i/>
      <sz val="8"/>
      <color theme="1"/>
      <name val="Calibri"/>
      <family val="2"/>
      <scheme val="minor"/>
    </font>
    <font>
      <sz val="8"/>
      <color theme="1"/>
      <name val="Calibri"/>
      <family val="2"/>
      <scheme val="minor"/>
    </font>
    <font>
      <b/>
      <sz val="11"/>
      <color theme="1"/>
      <name val="Calibri"/>
      <family val="2"/>
      <scheme val="minor"/>
    </font>
    <font>
      <vertAlign val="superscript"/>
      <sz val="9"/>
      <name val="Calibri"/>
      <family val="2"/>
    </font>
    <font>
      <i/>
      <sz val="9"/>
      <name val="Calibri"/>
      <family val="2"/>
    </font>
    <font>
      <b/>
      <u/>
      <sz val="12"/>
      <color theme="1"/>
      <name val="Calibri"/>
      <family val="2"/>
      <scheme val="minor"/>
    </font>
    <font>
      <i/>
      <sz val="11"/>
      <color theme="1"/>
      <name val="Calibri"/>
      <family val="2"/>
      <scheme val="minor"/>
    </font>
    <font>
      <sz val="8"/>
      <color rgb="FFFF0000"/>
      <name val="Calibri"/>
      <family val="2"/>
      <scheme val="minor"/>
    </font>
    <font>
      <b/>
      <sz val="8"/>
      <color rgb="FF000000"/>
      <name val="Arial"/>
      <family val="2"/>
    </font>
    <font>
      <b/>
      <i/>
      <sz val="8"/>
      <color theme="1"/>
      <name val="Calibri"/>
      <family val="2"/>
    </font>
    <font>
      <b/>
      <sz val="8"/>
      <color theme="1"/>
      <name val="Calibri"/>
      <family val="2"/>
    </font>
    <font>
      <sz val="8"/>
      <color theme="1"/>
      <name val="Calibri"/>
      <family val="2"/>
    </font>
    <font>
      <sz val="8"/>
      <color rgb="FF000000"/>
      <name val="Arial"/>
      <family val="2"/>
    </font>
    <font>
      <i/>
      <sz val="8"/>
      <color theme="1"/>
      <name val="Calibri"/>
      <family val="2"/>
    </font>
    <font>
      <sz val="8"/>
      <color rgb="FF000000"/>
      <name val="Calibri"/>
      <family val="2"/>
      <scheme val="minor"/>
    </font>
    <font>
      <b/>
      <sz val="8"/>
      <color rgb="FFC00000"/>
      <name val="Arial"/>
      <family val="2"/>
    </font>
    <font>
      <b/>
      <sz val="8"/>
      <color rgb="FF000000"/>
      <name val="Calibri"/>
      <family val="2"/>
      <scheme val="minor"/>
    </font>
    <font>
      <i/>
      <sz val="8"/>
      <color rgb="FF000000"/>
      <name val="Arial"/>
      <family val="2"/>
    </font>
    <font>
      <sz val="7"/>
      <color rgb="FF000000"/>
      <name val="Arial"/>
      <family val="2"/>
    </font>
    <font>
      <b/>
      <sz val="7"/>
      <color rgb="FF000000"/>
      <name val="Arial"/>
      <family val="2"/>
    </font>
    <font>
      <b/>
      <sz val="11"/>
      <color rgb="FF0E29F0"/>
      <name val="Calibri"/>
      <family val="2"/>
      <scheme val="minor"/>
    </font>
    <font>
      <i/>
      <sz val="8"/>
      <name val="Calibri"/>
      <family val="2"/>
      <scheme val="minor"/>
    </font>
    <font>
      <b/>
      <sz val="9"/>
      <color rgb="FF000000"/>
      <name val="Calibri"/>
      <family val="2"/>
    </font>
    <font>
      <b/>
      <vertAlign val="superscript"/>
      <sz val="9"/>
      <color rgb="FF000000"/>
      <name val="Calibri"/>
      <family val="2"/>
    </font>
    <font>
      <b/>
      <sz val="9"/>
      <color rgb="FFFF0000"/>
      <name val="Calibri"/>
      <family val="2"/>
    </font>
    <font>
      <b/>
      <sz val="9"/>
      <color theme="1"/>
      <name val="Calibri"/>
      <family val="2"/>
    </font>
    <font>
      <sz val="10"/>
      <color theme="1"/>
      <name val="Arial"/>
      <family val="2"/>
    </font>
    <font>
      <b/>
      <sz val="16"/>
      <color rgb="FFC00000"/>
      <name val="Arial"/>
      <family val="2"/>
    </font>
    <font>
      <sz val="8"/>
      <color theme="0" tint="-0.499984740745262"/>
      <name val="Arial"/>
      <family val="2"/>
    </font>
    <font>
      <b/>
      <sz val="11"/>
      <color theme="1"/>
      <name val="Arial"/>
      <family val="2"/>
    </font>
    <font>
      <u/>
      <sz val="11"/>
      <color theme="10"/>
      <name val="Arial"/>
      <family val="2"/>
    </font>
    <font>
      <sz val="11"/>
      <color rgb="FFFFFFFF"/>
      <name val="Arial"/>
      <family val="2"/>
    </font>
    <font>
      <sz val="11"/>
      <name val="Arial"/>
      <family val="2"/>
    </font>
    <font>
      <b/>
      <sz val="18"/>
      <color theme="0"/>
      <name val="Arial"/>
      <family val="2"/>
    </font>
    <font>
      <sz val="10"/>
      <color theme="4"/>
      <name val="Arial"/>
      <family val="2"/>
    </font>
    <font>
      <b/>
      <sz val="10"/>
      <color theme="1"/>
      <name val="Arial"/>
      <family val="2"/>
    </font>
    <font>
      <i/>
      <sz val="9"/>
      <color theme="1"/>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6"/>
      <color theme="0"/>
      <name val="Arial"/>
      <family val="2"/>
    </font>
    <font>
      <b/>
      <sz val="10"/>
      <color theme="0"/>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b/>
      <i/>
      <sz val="11"/>
      <color theme="1"/>
      <name val="Arial"/>
      <family val="2"/>
    </font>
    <font>
      <b/>
      <sz val="14"/>
      <color rgb="FFFF0000"/>
      <name val="Arial"/>
      <family val="2"/>
    </font>
    <font>
      <b/>
      <u/>
      <sz val="12"/>
      <color indexed="8"/>
      <name val="Calibri"/>
      <family val="2"/>
    </font>
    <font>
      <sz val="8"/>
      <color indexed="8"/>
      <name val="Calibri"/>
      <family val="2"/>
    </font>
    <font>
      <b/>
      <u/>
      <sz val="10"/>
      <color theme="1"/>
      <name val="Calibri"/>
      <family val="2"/>
      <scheme val="minor"/>
    </font>
    <font>
      <sz val="8"/>
      <color rgb="FF000000"/>
      <name val="Calibri"/>
      <family val="2"/>
    </font>
    <font>
      <b/>
      <sz val="8"/>
      <color indexed="8"/>
      <name val="Calibri"/>
      <family val="2"/>
    </font>
    <font>
      <u/>
      <sz val="8"/>
      <color indexed="8"/>
      <name val="Calibri"/>
      <family val="2"/>
    </font>
    <font>
      <i/>
      <sz val="8"/>
      <color indexed="8"/>
      <name val="Calibri"/>
      <family val="2"/>
    </font>
    <font>
      <sz val="8"/>
      <color indexed="8"/>
      <name val="Century Gothic"/>
      <family val="2"/>
    </font>
    <font>
      <b/>
      <sz val="11"/>
      <color indexed="8"/>
      <name val="Calibri"/>
      <family val="2"/>
    </font>
    <font>
      <i/>
      <sz val="11"/>
      <color indexed="8"/>
      <name val="Calibri"/>
      <family val="2"/>
    </font>
    <font>
      <sz val="11"/>
      <color indexed="8"/>
      <name val="Times New Roman"/>
      <family val="1"/>
    </font>
    <font>
      <sz val="7"/>
      <color indexed="8"/>
      <name val="Times New Roman"/>
      <family val="1"/>
    </font>
    <font>
      <u/>
      <sz val="8"/>
      <color theme="10"/>
      <name val="Calibri"/>
      <family val="2"/>
      <scheme val="minor"/>
    </font>
    <font>
      <b/>
      <sz val="11"/>
      <name val="Calibri"/>
      <family val="2"/>
      <scheme val="minor"/>
    </font>
    <font>
      <b/>
      <sz val="11"/>
      <color theme="4"/>
      <name val="Calibri"/>
      <family val="2"/>
    </font>
    <font>
      <sz val="11"/>
      <color theme="4"/>
      <name val="Calibri"/>
      <family val="2"/>
      <scheme val="minor"/>
    </font>
    <font>
      <b/>
      <sz val="11"/>
      <color theme="4"/>
      <name val="Calibri"/>
      <family val="2"/>
      <scheme val="minor"/>
    </font>
    <font>
      <b/>
      <sz val="11"/>
      <color rgb="FF990099"/>
      <name val="Calibri"/>
      <family val="2"/>
    </font>
    <font>
      <sz val="11"/>
      <color rgb="FF990099"/>
      <name val="Calibri"/>
      <family val="2"/>
      <scheme val="minor"/>
    </font>
    <font>
      <b/>
      <sz val="11"/>
      <color rgb="FF990099"/>
      <name val="Calibri"/>
      <family val="2"/>
      <scheme val="minor"/>
    </font>
    <font>
      <b/>
      <sz val="11"/>
      <color rgb="FFFF33CC"/>
      <name val="Calibri"/>
      <family val="2"/>
    </font>
    <font>
      <i/>
      <sz val="11"/>
      <color rgb="FFFF33CC"/>
      <name val="Calibri"/>
      <family val="2"/>
    </font>
    <font>
      <sz val="11"/>
      <color rgb="FFFF33CC"/>
      <name val="Calibri"/>
      <family val="2"/>
      <scheme val="minor"/>
    </font>
    <font>
      <b/>
      <sz val="11"/>
      <color rgb="FFFF33CC"/>
      <name val="Calibri"/>
      <family val="2"/>
      <scheme val="minor"/>
    </font>
    <font>
      <b/>
      <sz val="11"/>
      <color rgb="FFFF0000"/>
      <name val="Calibri"/>
      <family val="2"/>
      <scheme val="minor"/>
    </font>
    <font>
      <sz val="11"/>
      <color rgb="FF000000"/>
      <name val="Aptos Narrow"/>
      <family val="2"/>
    </font>
    <font>
      <sz val="11"/>
      <color rgb="FF242424"/>
      <name val="Aptos Narrow"/>
      <family val="2"/>
    </font>
  </fonts>
  <fills count="3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rgb="FF92D050"/>
        <bgColor indexed="64"/>
      </patternFill>
    </fill>
    <fill>
      <patternFill patternType="solid">
        <fgColor indexed="9"/>
        <bgColor indexed="64"/>
      </patternFill>
    </fill>
    <fill>
      <patternFill patternType="solid">
        <fgColor indexed="55"/>
        <bgColor indexed="64"/>
      </patternFill>
    </fill>
    <fill>
      <patternFill patternType="solid">
        <fgColor theme="0" tint="-4.9989318521683403E-2"/>
        <bgColor indexed="64"/>
      </patternFill>
    </fill>
    <fill>
      <patternFill patternType="solid">
        <fgColor indexed="2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C0C0C0"/>
        <bgColor indexed="64"/>
      </patternFill>
    </fill>
    <fill>
      <patternFill patternType="solid">
        <fgColor theme="6"/>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EEEEEE"/>
        <bgColor indexed="64"/>
      </patternFill>
    </fill>
    <fill>
      <patternFill patternType="solid">
        <fgColor rgb="FFF5F5F5"/>
        <bgColor indexed="64"/>
      </patternFill>
    </fill>
    <fill>
      <patternFill patternType="lightUp">
        <fgColor rgb="FF000000"/>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s>
  <borders count="1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rgb="FFD8D8D8"/>
      </left>
      <right style="thin">
        <color rgb="FF000000"/>
      </right>
      <top/>
      <bottom style="thin">
        <color rgb="FF000000"/>
      </bottom>
      <diagonal/>
    </border>
    <border>
      <left style="medium">
        <color rgb="FFD8D8D8"/>
      </left>
      <right style="medium">
        <color rgb="FFD8D8D8"/>
      </right>
      <top/>
      <bottom style="thin">
        <color rgb="FF000000"/>
      </bottom>
      <diagonal/>
    </border>
    <border>
      <left style="thin">
        <color rgb="FF000000"/>
      </left>
      <right style="medium">
        <color rgb="FFD8D8D8"/>
      </right>
      <top/>
      <bottom style="thin">
        <color rgb="FF000000"/>
      </bottom>
      <diagonal/>
    </border>
    <border>
      <left style="medium">
        <color rgb="FFD8D8D8"/>
      </left>
      <right style="thin">
        <color rgb="FF000000"/>
      </right>
      <top style="thin">
        <color rgb="FF000000"/>
      </top>
      <bottom/>
      <diagonal/>
    </border>
    <border>
      <left style="medium">
        <color rgb="FFD8D8D8"/>
      </left>
      <right style="medium">
        <color rgb="FFD8D8D8"/>
      </right>
      <top style="thin">
        <color rgb="FF000000"/>
      </top>
      <bottom/>
      <diagonal/>
    </border>
    <border>
      <left style="thin">
        <color rgb="FF000000"/>
      </left>
      <right style="medium">
        <color rgb="FFD8D8D8"/>
      </right>
      <top style="thin">
        <color rgb="FF000000"/>
      </top>
      <bottom/>
      <diagonal/>
    </border>
    <border>
      <left style="medium">
        <color rgb="FFD8D8D8"/>
      </left>
      <right style="thin">
        <color rgb="FF000000"/>
      </right>
      <top/>
      <bottom/>
      <diagonal/>
    </border>
    <border>
      <left style="medium">
        <color rgb="FFD8D8D8"/>
      </left>
      <right style="medium">
        <color rgb="FFD8D8D8"/>
      </right>
      <top/>
      <bottom/>
      <diagonal/>
    </border>
    <border>
      <left style="thin">
        <color rgb="FF000000"/>
      </left>
      <right style="medium">
        <color rgb="FFD8D8D8"/>
      </right>
      <top/>
      <bottom/>
      <diagonal/>
    </border>
    <border>
      <left/>
      <right style="thin">
        <color rgb="FF000000"/>
      </right>
      <top style="thin">
        <color rgb="FF000000"/>
      </top>
      <bottom style="thin">
        <color rgb="FF000000"/>
      </bottom>
      <diagonal/>
    </border>
    <border>
      <left style="medium">
        <color rgb="FFD8D8D8"/>
      </left>
      <right/>
      <top style="thin">
        <color rgb="FF000000"/>
      </top>
      <bottom style="thin">
        <color rgb="FF000000"/>
      </bottom>
      <diagonal/>
    </border>
    <border>
      <left style="thin">
        <color rgb="FF000000"/>
      </left>
      <right style="medium">
        <color rgb="FFD8D8D8"/>
      </right>
      <top style="thin">
        <color rgb="FF000000"/>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rgb="FF000000"/>
      </left>
      <right/>
      <top/>
      <bottom style="medium">
        <color rgb="FF000000"/>
      </bottom>
      <diagonal/>
    </border>
  </borders>
  <cellStyleXfs count="9">
    <xf numFmtId="0" fontId="0" fillId="0" borderId="0"/>
    <xf numFmtId="9" fontId="1" fillId="0" borderId="0" applyFont="0" applyFill="0" applyBorder="0" applyAlignment="0" applyProtection="0"/>
    <xf numFmtId="0" fontId="3" fillId="0" borderId="0"/>
    <xf numFmtId="0" fontId="10" fillId="0" borderId="0" applyNumberFormat="0" applyFill="0" applyBorder="0" applyAlignment="0" applyProtection="0"/>
    <xf numFmtId="0" fontId="7" fillId="0" borderId="0"/>
    <xf numFmtId="9" fontId="2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18">
    <xf numFmtId="0" fontId="0" fillId="0" borderId="0" xfId="0"/>
    <xf numFmtId="0" fontId="2" fillId="2" borderId="0" xfId="0" applyFont="1" applyFill="1"/>
    <xf numFmtId="0" fontId="0" fillId="3" borderId="0" xfId="0" applyFill="1"/>
    <xf numFmtId="0" fontId="6" fillId="0" borderId="0" xfId="2" applyFont="1"/>
    <xf numFmtId="0" fontId="7" fillId="0" borderId="0" xfId="2" applyFont="1"/>
    <xf numFmtId="0" fontId="3" fillId="0" borderId="0" xfId="2"/>
    <xf numFmtId="0" fontId="11" fillId="0" borderId="0" xfId="2" applyFont="1"/>
    <xf numFmtId="0" fontId="8" fillId="0" borderId="0" xfId="2" applyFont="1" applyAlignment="1">
      <alignment horizontal="right" wrapText="1"/>
    </xf>
    <xf numFmtId="0" fontId="9" fillId="6" borderId="0" xfId="2" applyFont="1" applyFill="1" applyAlignment="1">
      <alignment horizontal="center" vertical="center" wrapText="1"/>
    </xf>
    <xf numFmtId="0" fontId="15" fillId="0" borderId="0" xfId="2" quotePrefix="1" applyFont="1" applyAlignment="1">
      <alignment vertical="center"/>
    </xf>
    <xf numFmtId="0" fontId="24" fillId="3" borderId="3" xfId="0" applyFont="1" applyFill="1" applyBorder="1" applyAlignment="1">
      <alignment horizontal="left" vertical="center" wrapText="1"/>
    </xf>
    <xf numFmtId="0" fontId="34" fillId="0" borderId="0" xfId="0" applyFont="1"/>
    <xf numFmtId="0" fontId="35" fillId="0" borderId="5" xfId="0" applyFont="1" applyBorder="1" applyAlignment="1">
      <alignment horizontal="justify" vertical="center" wrapText="1"/>
    </xf>
    <xf numFmtId="0" fontId="35" fillId="0" borderId="6" xfId="0" applyFont="1" applyBorder="1" applyAlignment="1">
      <alignment horizontal="justify" vertical="center" wrapText="1"/>
    </xf>
    <xf numFmtId="0" fontId="35" fillId="0" borderId="7" xfId="0" applyFont="1" applyBorder="1" applyAlignment="1">
      <alignment horizontal="justify" vertical="center" wrapText="1"/>
    </xf>
    <xf numFmtId="0" fontId="35" fillId="0" borderId="8" xfId="0" applyFont="1" applyBorder="1" applyAlignment="1">
      <alignment horizontal="justify" vertical="center" wrapText="1"/>
    </xf>
    <xf numFmtId="0" fontId="36" fillId="0" borderId="0" xfId="0" applyFont="1" applyAlignment="1">
      <alignment horizontal="left" vertical="center"/>
    </xf>
    <xf numFmtId="0" fontId="24" fillId="0" borderId="0" xfId="0" applyFont="1"/>
    <xf numFmtId="0" fontId="27" fillId="0" borderId="0" xfId="0" applyFont="1"/>
    <xf numFmtId="0" fontId="37" fillId="10" borderId="2"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24" fillId="0" borderId="38" xfId="0" applyFont="1" applyBorder="1" applyAlignment="1">
      <alignment vertical="center"/>
    </xf>
    <xf numFmtId="0" fontId="24" fillId="0" borderId="37" xfId="0" applyFont="1" applyBorder="1" applyAlignment="1">
      <alignment vertical="center"/>
    </xf>
    <xf numFmtId="0" fontId="24" fillId="0" borderId="39" xfId="0" applyFont="1" applyBorder="1" applyAlignment="1">
      <alignment vertical="center"/>
    </xf>
    <xf numFmtId="0" fontId="0" fillId="0" borderId="0" xfId="0" applyAlignment="1">
      <alignment vertical="center"/>
    </xf>
    <xf numFmtId="0" fontId="10" fillId="0" borderId="1" xfId="3" applyBorder="1" applyAlignment="1">
      <alignment horizontal="left" vertical="center"/>
    </xf>
    <xf numFmtId="9" fontId="24" fillId="5" borderId="25" xfId="1" applyFont="1" applyFill="1" applyBorder="1" applyAlignment="1" applyProtection="1">
      <alignment horizontal="center" vertical="center"/>
      <protection locked="0"/>
    </xf>
    <xf numFmtId="164" fontId="24" fillId="5" borderId="25" xfId="0" applyNumberFormat="1" applyFont="1" applyFill="1" applyBorder="1" applyAlignment="1" applyProtection="1">
      <alignment horizontal="center" vertical="center"/>
      <protection locked="0"/>
    </xf>
    <xf numFmtId="1" fontId="24" fillId="5" borderId="25" xfId="0" applyNumberFormat="1" applyFont="1" applyFill="1" applyBorder="1" applyAlignment="1" applyProtection="1">
      <alignment horizontal="center" vertical="center"/>
      <protection locked="0"/>
    </xf>
    <xf numFmtId="1" fontId="30" fillId="5" borderId="6" xfId="0" applyNumberFormat="1" applyFont="1" applyFill="1" applyBorder="1" applyAlignment="1" applyProtection="1">
      <alignment horizontal="center" vertical="center"/>
      <protection locked="0"/>
    </xf>
    <xf numFmtId="1" fontId="0" fillId="0" borderId="0" xfId="0" applyNumberFormat="1" applyProtection="1">
      <protection locked="0"/>
    </xf>
    <xf numFmtId="9" fontId="37" fillId="0" borderId="37" xfId="1" applyFont="1" applyFill="1" applyBorder="1" applyAlignment="1" applyProtection="1">
      <alignment horizontal="center" vertical="center"/>
      <protection locked="0"/>
    </xf>
    <xf numFmtId="164" fontId="37" fillId="0" borderId="37" xfId="0" applyNumberFormat="1" applyFont="1" applyBorder="1" applyAlignment="1" applyProtection="1">
      <alignment horizontal="center" vertical="center"/>
      <protection locked="0"/>
    </xf>
    <xf numFmtId="1" fontId="37" fillId="0" borderId="39" xfId="0" applyNumberFormat="1" applyFont="1" applyBorder="1" applyAlignment="1" applyProtection="1">
      <alignment horizontal="center" vertical="center"/>
      <protection locked="0"/>
    </xf>
    <xf numFmtId="1" fontId="31" fillId="0" borderId="37" xfId="0" applyNumberFormat="1" applyFont="1" applyBorder="1" applyAlignment="1" applyProtection="1">
      <alignment horizontal="center" vertical="center"/>
      <protection locked="0"/>
    </xf>
    <xf numFmtId="0" fontId="2" fillId="0" borderId="0" xfId="0" applyFont="1" applyAlignment="1">
      <alignment vertical="center"/>
    </xf>
    <xf numFmtId="0" fontId="27" fillId="3" borderId="0" xfId="0" applyFont="1" applyFill="1" applyAlignment="1">
      <alignment wrapText="1"/>
    </xf>
    <xf numFmtId="0" fontId="44" fillId="3" borderId="0" xfId="0" applyFont="1" applyFill="1"/>
    <xf numFmtId="0" fontId="50" fillId="3" borderId="0" xfId="0" applyFont="1" applyFill="1" applyAlignment="1">
      <alignment horizontal="center"/>
    </xf>
    <xf numFmtId="164" fontId="43" fillId="14" borderId="1" xfId="0" applyNumberFormat="1" applyFont="1" applyFill="1" applyBorder="1" applyAlignment="1">
      <alignment horizontal="center" vertical="center" wrapText="1"/>
    </xf>
    <xf numFmtId="164" fontId="51" fillId="13" borderId="1" xfId="0" applyNumberFormat="1" applyFont="1" applyFill="1" applyBorder="1" applyAlignment="1">
      <alignment horizontal="center" vertical="center" wrapText="1"/>
    </xf>
    <xf numFmtId="164" fontId="52" fillId="14" borderId="1" xfId="0" applyNumberFormat="1" applyFont="1" applyFill="1" applyBorder="1" applyAlignment="1">
      <alignment horizontal="center" vertical="center" wrapText="1"/>
    </xf>
    <xf numFmtId="164" fontId="53" fillId="15" borderId="22" xfId="0" applyNumberFormat="1" applyFont="1" applyFill="1" applyBorder="1" applyAlignment="1">
      <alignment horizontal="center" vertical="center" wrapText="1"/>
    </xf>
    <xf numFmtId="164" fontId="53" fillId="16" borderId="22" xfId="0" applyNumberFormat="1" applyFont="1" applyFill="1" applyBorder="1" applyAlignment="1">
      <alignment horizontal="center" vertical="center" wrapText="1"/>
    </xf>
    <xf numFmtId="0" fontId="52" fillId="14" borderId="1" xfId="0" applyFont="1" applyFill="1" applyBorder="1" applyAlignment="1">
      <alignment horizontal="center" vertical="center" wrapText="1"/>
    </xf>
    <xf numFmtId="0" fontId="53" fillId="14" borderId="1" xfId="0" applyFont="1" applyFill="1" applyBorder="1" applyAlignment="1">
      <alignment horizontal="center" vertical="center" wrapText="1"/>
    </xf>
    <xf numFmtId="0" fontId="50" fillId="3" borderId="0" xfId="0" applyFont="1" applyFill="1" applyAlignment="1">
      <alignment horizontal="left"/>
    </xf>
    <xf numFmtId="164" fontId="44" fillId="0" borderId="1" xfId="0" applyNumberFormat="1" applyFont="1" applyBorder="1" applyAlignment="1">
      <alignment horizontal="center" vertical="center" wrapText="1"/>
    </xf>
    <xf numFmtId="164" fontId="54" fillId="0" borderId="1" xfId="0" applyNumberFormat="1" applyFont="1" applyBorder="1" applyAlignment="1">
      <alignment horizontal="center" vertical="center" wrapText="1"/>
    </xf>
    <xf numFmtId="164" fontId="55" fillId="0" borderId="1" xfId="0" applyNumberFormat="1" applyFont="1" applyBorder="1" applyAlignment="1">
      <alignment horizontal="center" vertical="center" wrapText="1"/>
    </xf>
    <xf numFmtId="164" fontId="54" fillId="17" borderId="1" xfId="0" applyNumberFormat="1" applyFont="1" applyFill="1" applyBorder="1" applyAlignment="1">
      <alignment horizontal="center" vertical="center" wrapText="1"/>
    </xf>
    <xf numFmtId="164" fontId="56"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164" fontId="57" fillId="0" borderId="0" xfId="0" applyNumberFormat="1" applyFont="1" applyAlignment="1">
      <alignment horizontal="center" vertical="center" wrapText="1"/>
    </xf>
    <xf numFmtId="0" fontId="53" fillId="14" borderId="9" xfId="0" applyFont="1" applyFill="1" applyBorder="1" applyAlignment="1">
      <alignment horizontal="center" vertical="center" wrapText="1"/>
    </xf>
    <xf numFmtId="0" fontId="58" fillId="13" borderId="1" xfId="0" applyFont="1" applyFill="1" applyBorder="1" applyAlignment="1">
      <alignment horizontal="center" vertical="center" wrapText="1"/>
    </xf>
    <xf numFmtId="0" fontId="53" fillId="18" borderId="1" xfId="0" applyFont="1" applyFill="1" applyBorder="1" applyAlignment="1">
      <alignment horizontal="center" vertical="center" wrapText="1"/>
    </xf>
    <xf numFmtId="0" fontId="53" fillId="16" borderId="1" xfId="0" applyFont="1" applyFill="1" applyBorder="1" applyAlignment="1">
      <alignment horizontal="center" vertical="center" wrapText="1"/>
    </xf>
    <xf numFmtId="0" fontId="0" fillId="19" borderId="1" xfId="0" applyFill="1" applyBorder="1"/>
    <xf numFmtId="0" fontId="0" fillId="0" borderId="1" xfId="0" applyBorder="1"/>
    <xf numFmtId="0" fontId="48" fillId="3" borderId="0" xfId="0" applyFont="1" applyFill="1"/>
    <xf numFmtId="0" fontId="55" fillId="0" borderId="0" xfId="0" applyFont="1" applyAlignment="1">
      <alignment horizontal="center" vertical="center" wrapText="1"/>
    </xf>
    <xf numFmtId="0" fontId="55" fillId="0" borderId="1" xfId="0" applyFont="1" applyBorder="1" applyAlignment="1">
      <alignment horizontal="center" vertical="center" wrapText="1"/>
    </xf>
    <xf numFmtId="0" fontId="32" fillId="3" borderId="1" xfId="0" applyFont="1" applyFill="1" applyBorder="1" applyAlignment="1">
      <alignment vertical="center" wrapText="1"/>
    </xf>
    <xf numFmtId="0" fontId="0" fillId="0" borderId="1" xfId="0" applyBorder="1" applyAlignment="1">
      <alignment vertical="center"/>
    </xf>
    <xf numFmtId="0" fontId="45" fillId="0" borderId="0" xfId="0" applyFont="1" applyAlignment="1">
      <alignment vertical="center"/>
    </xf>
    <xf numFmtId="164" fontId="0" fillId="0" borderId="0" xfId="0" applyNumberFormat="1" applyAlignment="1">
      <alignment vertical="center"/>
    </xf>
    <xf numFmtId="0" fontId="60"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1" fontId="55" fillId="0" borderId="1" xfId="0" applyNumberFormat="1" applyFont="1" applyBorder="1" applyAlignment="1">
      <alignment horizontal="center" vertical="center" wrapText="1"/>
    </xf>
    <xf numFmtId="0" fontId="0" fillId="0" borderId="0" xfId="0" applyAlignment="1">
      <alignment vertical="center" wrapText="1"/>
    </xf>
    <xf numFmtId="1" fontId="0" fillId="0" borderId="0" xfId="0" applyNumberFormat="1" applyAlignment="1">
      <alignment horizontal="left" vertical="center"/>
    </xf>
    <xf numFmtId="9" fontId="0" fillId="0" borderId="1" xfId="6" applyFont="1"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32" fillId="3" borderId="9"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45" xfId="0" applyFont="1" applyFill="1" applyBorder="1" applyAlignment="1">
      <alignment horizontal="center" vertical="center"/>
    </xf>
    <xf numFmtId="0" fontId="32" fillId="3" borderId="0" xfId="0" applyFont="1" applyFill="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9" fillId="0" borderId="0" xfId="0" applyFont="1" applyAlignment="1">
      <alignment horizontal="left" vertical="center"/>
    </xf>
    <xf numFmtId="0" fontId="59" fillId="0" borderId="1" xfId="0" applyFont="1" applyBorder="1" applyAlignment="1">
      <alignment horizontal="left" vertical="center" wrapText="1"/>
    </xf>
    <xf numFmtId="0" fontId="57" fillId="0" borderId="1" xfId="0" applyFont="1" applyBorder="1" applyAlignment="1">
      <alignment horizontal="center" vertical="center" wrapText="1"/>
    </xf>
    <xf numFmtId="1" fontId="0" fillId="0" borderId="0" xfId="0" applyNumberFormat="1" applyAlignment="1">
      <alignment vertical="center"/>
    </xf>
    <xf numFmtId="0" fontId="55" fillId="0" borderId="0" xfId="0" applyFont="1" applyAlignment="1">
      <alignment vertical="center" wrapText="1"/>
    </xf>
    <xf numFmtId="0" fontId="61" fillId="21" borderId="57" xfId="0" applyFont="1" applyFill="1" applyBorder="1" applyAlignment="1">
      <alignment vertical="center" wrapText="1"/>
    </xf>
    <xf numFmtId="0" fontId="61" fillId="0" borderId="0" xfId="0" applyFont="1" applyAlignment="1">
      <alignment vertical="center"/>
    </xf>
    <xf numFmtId="0" fontId="62" fillId="20" borderId="1" xfId="0" applyFont="1" applyFill="1" applyBorder="1" applyAlignment="1">
      <alignment horizontal="center" vertical="center" wrapText="1"/>
    </xf>
    <xf numFmtId="0" fontId="55" fillId="0" borderId="32" xfId="0" applyFont="1" applyBorder="1" applyAlignment="1">
      <alignment horizontal="center" vertical="center" wrapText="1"/>
    </xf>
    <xf numFmtId="0" fontId="60" fillId="0" borderId="0" xfId="0" applyFont="1" applyAlignment="1">
      <alignment horizontal="center" vertical="center" wrapText="1"/>
    </xf>
    <xf numFmtId="0" fontId="63" fillId="0" borderId="0" xfId="0" applyFont="1" applyAlignment="1">
      <alignment vertical="center"/>
    </xf>
    <xf numFmtId="0" fontId="13"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6" fillId="0" borderId="0" xfId="0" applyFont="1" applyAlignment="1" applyProtection="1">
      <alignment vertical="center"/>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0" fontId="27" fillId="3" borderId="20" xfId="0" applyFont="1" applyFill="1" applyBorder="1" applyAlignment="1" applyProtection="1">
      <alignment vertical="center"/>
      <protection locked="0"/>
    </xf>
    <xf numFmtId="0" fontId="27" fillId="3" borderId="21" xfId="0" applyFont="1" applyFill="1" applyBorder="1" applyAlignment="1" applyProtection="1">
      <alignment vertical="center"/>
      <protection locked="0"/>
    </xf>
    <xf numFmtId="0" fontId="30" fillId="3" borderId="17" xfId="0" applyFont="1" applyFill="1" applyBorder="1" applyAlignment="1" applyProtection="1">
      <alignment vertical="center" wrapText="1"/>
      <protection locked="0"/>
    </xf>
    <xf numFmtId="0" fontId="31" fillId="5" borderId="17" xfId="0" applyFont="1" applyFill="1" applyBorder="1" applyAlignment="1" applyProtection="1">
      <alignment horizontal="center" vertical="center" wrapText="1"/>
      <protection locked="0"/>
    </xf>
    <xf numFmtId="0" fontId="31" fillId="5" borderId="18" xfId="0" applyFont="1" applyFill="1" applyBorder="1" applyAlignment="1" applyProtection="1">
      <alignment horizontal="center" vertical="center" wrapText="1"/>
      <protection locked="0"/>
    </xf>
    <xf numFmtId="0" fontId="31" fillId="5" borderId="2" xfId="0" applyFont="1" applyFill="1" applyBorder="1" applyAlignment="1" applyProtection="1">
      <alignment horizontal="center" vertical="center" wrapText="1"/>
      <protection locked="0"/>
    </xf>
    <xf numFmtId="0" fontId="32" fillId="3" borderId="36" xfId="0" applyFont="1" applyFill="1" applyBorder="1" applyAlignment="1" applyProtection="1">
      <alignment horizontal="left" vertical="center"/>
      <protection locked="0"/>
    </xf>
    <xf numFmtId="1" fontId="27" fillId="5" borderId="32" xfId="0" applyNumberFormat="1" applyFont="1" applyFill="1" applyBorder="1" applyAlignment="1" applyProtection="1">
      <alignment horizontal="center" vertical="center"/>
      <protection locked="0"/>
    </xf>
    <xf numFmtId="1" fontId="27" fillId="3" borderId="32" xfId="0" applyNumberFormat="1" applyFont="1" applyFill="1" applyBorder="1" applyAlignment="1" applyProtection="1">
      <alignment horizontal="center" vertical="center"/>
      <protection locked="0"/>
    </xf>
    <xf numFmtId="1" fontId="27" fillId="3" borderId="35" xfId="0" applyNumberFormat="1" applyFont="1" applyFill="1" applyBorder="1" applyAlignment="1" applyProtection="1">
      <alignment horizontal="center" vertical="center"/>
      <protection locked="0"/>
    </xf>
    <xf numFmtId="1" fontId="32" fillId="0" borderId="38" xfId="0" applyNumberFormat="1" applyFont="1" applyBorder="1" applyAlignment="1" applyProtection="1">
      <alignment horizontal="center" vertical="center"/>
      <protection locked="0"/>
    </xf>
    <xf numFmtId="0" fontId="27" fillId="3" borderId="9" xfId="0" applyFont="1" applyFill="1" applyBorder="1" applyAlignment="1" applyProtection="1">
      <alignment horizontal="left" vertical="center"/>
      <protection locked="0"/>
    </xf>
    <xf numFmtId="1" fontId="27" fillId="5" borderId="1" xfId="0" applyNumberFormat="1" applyFont="1" applyFill="1" applyBorder="1" applyAlignment="1" applyProtection="1">
      <alignment horizontal="center" vertical="center"/>
      <protection locked="0"/>
    </xf>
    <xf numFmtId="1" fontId="27" fillId="3" borderId="1" xfId="0" applyNumberFormat="1" applyFont="1" applyFill="1" applyBorder="1" applyAlignment="1" applyProtection="1">
      <alignment horizontal="center" vertical="center"/>
      <protection locked="0"/>
    </xf>
    <xf numFmtId="1" fontId="27" fillId="3" borderId="6" xfId="0" applyNumberFormat="1" applyFont="1" applyFill="1" applyBorder="1" applyAlignment="1" applyProtection="1">
      <alignment horizontal="center" vertical="center"/>
      <protection locked="0"/>
    </xf>
    <xf numFmtId="1" fontId="32" fillId="0" borderId="37" xfId="0" applyNumberFormat="1" applyFont="1" applyBorder="1" applyAlignment="1" applyProtection="1">
      <alignment horizontal="center" vertical="center"/>
      <protection locked="0"/>
    </xf>
    <xf numFmtId="0" fontId="27" fillId="3" borderId="33" xfId="0" applyFont="1" applyFill="1" applyBorder="1" applyAlignment="1" applyProtection="1">
      <alignment horizontal="left" vertical="center" wrapText="1"/>
      <protection locked="0"/>
    </xf>
    <xf numFmtId="1" fontId="27" fillId="5" borderId="22" xfId="0" applyNumberFormat="1" applyFont="1" applyFill="1" applyBorder="1" applyAlignment="1" applyProtection="1">
      <alignment horizontal="center" vertical="center"/>
      <protection locked="0"/>
    </xf>
    <xf numFmtId="1" fontId="27" fillId="3" borderId="22" xfId="0" applyNumberFormat="1" applyFont="1" applyFill="1" applyBorder="1" applyAlignment="1" applyProtection="1">
      <alignment horizontal="center" vertical="center"/>
      <protection locked="0"/>
    </xf>
    <xf numFmtId="1" fontId="27" fillId="3" borderId="25" xfId="0" applyNumberFormat="1" applyFont="1" applyFill="1" applyBorder="1" applyAlignment="1" applyProtection="1">
      <alignment horizontal="center" vertical="center"/>
      <protection locked="0"/>
    </xf>
    <xf numFmtId="0" fontId="27" fillId="3" borderId="33" xfId="0" applyFont="1" applyFill="1" applyBorder="1" applyAlignment="1" applyProtection="1">
      <alignment horizontal="left" vertical="center"/>
      <protection locked="0"/>
    </xf>
    <xf numFmtId="165" fontId="30" fillId="5" borderId="22" xfId="1" applyNumberFormat="1" applyFont="1" applyFill="1" applyBorder="1" applyAlignment="1" applyProtection="1">
      <alignment horizontal="center" vertical="center"/>
      <protection locked="0"/>
    </xf>
    <xf numFmtId="9" fontId="30" fillId="9" borderId="22" xfId="1" applyFont="1" applyFill="1" applyBorder="1" applyAlignment="1" applyProtection="1">
      <alignment horizontal="center" vertical="center"/>
      <protection locked="0"/>
    </xf>
    <xf numFmtId="164" fontId="30" fillId="5" borderId="22" xfId="1" applyNumberFormat="1" applyFont="1" applyFill="1" applyBorder="1" applyAlignment="1" applyProtection="1">
      <alignment horizontal="center" vertical="center"/>
      <protection locked="0"/>
    </xf>
    <xf numFmtId="164" fontId="30" fillId="9" borderId="22" xfId="1" applyNumberFormat="1" applyFont="1" applyFill="1" applyBorder="1" applyAlignment="1" applyProtection="1">
      <alignment horizontal="center" vertical="center"/>
      <protection locked="0"/>
    </xf>
    <xf numFmtId="1" fontId="30" fillId="5" borderId="22" xfId="1" applyNumberFormat="1" applyFont="1" applyFill="1" applyBorder="1" applyAlignment="1" applyProtection="1">
      <alignment horizontal="center" vertical="center"/>
      <protection locked="0"/>
    </xf>
    <xf numFmtId="1" fontId="30" fillId="9" borderId="22" xfId="1" applyNumberFormat="1" applyFont="1" applyFill="1" applyBorder="1" applyAlignment="1" applyProtection="1">
      <alignment horizontal="center" vertical="center"/>
      <protection locked="0"/>
    </xf>
    <xf numFmtId="0" fontId="32" fillId="3" borderId="31" xfId="0" applyFont="1" applyFill="1" applyBorder="1" applyAlignment="1" applyProtection="1">
      <alignment horizontal="left" vertical="center"/>
      <protection locked="0"/>
    </xf>
    <xf numFmtId="1" fontId="27" fillId="3" borderId="29" xfId="0" applyNumberFormat="1" applyFont="1" applyFill="1" applyBorder="1" applyAlignment="1" applyProtection="1">
      <alignment horizontal="center" vertical="center"/>
      <protection locked="0"/>
    </xf>
    <xf numFmtId="1" fontId="27" fillId="3" borderId="4" xfId="0" applyNumberFormat="1" applyFont="1" applyFill="1" applyBorder="1" applyAlignment="1" applyProtection="1">
      <alignment horizontal="center" vertical="center"/>
      <protection locked="0"/>
    </xf>
    <xf numFmtId="9" fontId="27" fillId="12" borderId="1" xfId="1" applyFont="1" applyFill="1" applyBorder="1" applyAlignment="1" applyProtection="1">
      <alignment horizontal="center" vertical="center"/>
      <protection locked="0"/>
    </xf>
    <xf numFmtId="1" fontId="27" fillId="5" borderId="6" xfId="0" applyNumberFormat="1" applyFont="1" applyFill="1" applyBorder="1" applyAlignment="1" applyProtection="1">
      <alignment horizontal="center" vertical="center"/>
      <protection locked="0"/>
    </xf>
    <xf numFmtId="164" fontId="27" fillId="3" borderId="1" xfId="0" applyNumberFormat="1" applyFont="1" applyFill="1" applyBorder="1" applyAlignment="1" applyProtection="1">
      <alignment horizontal="center" vertical="center"/>
      <protection locked="0"/>
    </xf>
    <xf numFmtId="164" fontId="27" fillId="5" borderId="6" xfId="0" applyNumberFormat="1" applyFont="1" applyFill="1" applyBorder="1" applyAlignment="1" applyProtection="1">
      <alignment horizontal="center" vertical="center"/>
      <protection locked="0"/>
    </xf>
    <xf numFmtId="164" fontId="32" fillId="0" borderId="39" xfId="0" applyNumberFormat="1" applyFont="1" applyBorder="1" applyAlignment="1" applyProtection="1">
      <alignment horizontal="center" vertical="center"/>
      <protection locked="0"/>
    </xf>
    <xf numFmtId="1" fontId="27" fillId="0" borderId="25" xfId="0" applyNumberFormat="1" applyFont="1" applyBorder="1" applyAlignment="1" applyProtection="1">
      <alignment horizontal="center" vertical="center"/>
      <protection locked="0"/>
    </xf>
    <xf numFmtId="164" fontId="27" fillId="3" borderId="22" xfId="0" applyNumberFormat="1" applyFont="1" applyFill="1" applyBorder="1" applyAlignment="1" applyProtection="1">
      <alignment horizontal="center" vertical="center"/>
      <protection locked="0"/>
    </xf>
    <xf numFmtId="165" fontId="30" fillId="12" borderId="22" xfId="1" applyNumberFormat="1" applyFont="1" applyFill="1" applyBorder="1" applyAlignment="1" applyProtection="1">
      <alignment horizontal="center" vertical="center"/>
      <protection locked="0"/>
    </xf>
    <xf numFmtId="165" fontId="30" fillId="5" borderId="25" xfId="1" applyNumberFormat="1" applyFont="1" applyFill="1" applyBorder="1" applyAlignment="1" applyProtection="1">
      <alignment horizontal="center" vertical="center"/>
      <protection locked="0"/>
    </xf>
    <xf numFmtId="165" fontId="31" fillId="0" borderId="39" xfId="1" applyNumberFormat="1" applyFont="1" applyFill="1" applyBorder="1" applyAlignment="1" applyProtection="1">
      <alignment horizontal="center" vertical="center"/>
      <protection locked="0"/>
    </xf>
    <xf numFmtId="1" fontId="30" fillId="3" borderId="4" xfId="0" applyNumberFormat="1" applyFont="1" applyFill="1" applyBorder="1" applyAlignment="1" applyProtection="1">
      <alignment horizontal="center" vertical="center"/>
      <protection locked="0"/>
    </xf>
    <xf numFmtId="1" fontId="31" fillId="0" borderId="38" xfId="0" applyNumberFormat="1" applyFont="1" applyBorder="1" applyAlignment="1" applyProtection="1">
      <alignment horizontal="center" vertical="center"/>
      <protection locked="0"/>
    </xf>
    <xf numFmtId="0" fontId="32" fillId="3" borderId="24" xfId="0" applyFont="1" applyFill="1" applyBorder="1" applyAlignment="1" applyProtection="1">
      <alignment horizontal="left" vertical="center" wrapText="1"/>
      <protection locked="0"/>
    </xf>
    <xf numFmtId="166" fontId="33" fillId="0" borderId="37" xfId="0" applyNumberFormat="1" applyFont="1" applyBorder="1" applyAlignment="1" applyProtection="1">
      <alignment horizontal="center" vertical="center"/>
      <protection locked="0"/>
    </xf>
    <xf numFmtId="0" fontId="32" fillId="3" borderId="5" xfId="0" applyFont="1" applyFill="1" applyBorder="1" applyAlignment="1" applyProtection="1">
      <alignment horizontal="left" vertical="center" wrapText="1"/>
      <protection locked="0"/>
    </xf>
    <xf numFmtId="9" fontId="32" fillId="12" borderId="32" xfId="1" applyFont="1" applyFill="1" applyBorder="1" applyAlignment="1" applyProtection="1">
      <alignment horizontal="center" vertical="center"/>
      <protection locked="0"/>
    </xf>
    <xf numFmtId="9" fontId="32" fillId="3" borderId="35" xfId="1" applyFont="1" applyFill="1" applyBorder="1" applyAlignment="1" applyProtection="1">
      <alignment horizontal="center" vertical="center"/>
      <protection locked="0"/>
    </xf>
    <xf numFmtId="9" fontId="32" fillId="0" borderId="37" xfId="1" applyFont="1" applyFill="1" applyBorder="1" applyAlignment="1" applyProtection="1">
      <alignment horizontal="center" vertical="center"/>
      <protection locked="0"/>
    </xf>
    <xf numFmtId="0" fontId="43" fillId="13" borderId="1" xfId="0" applyFont="1" applyFill="1" applyBorder="1" applyAlignment="1" applyProtection="1">
      <alignment horizontal="center" vertical="center" wrapText="1"/>
      <protection locked="0"/>
    </xf>
    <xf numFmtId="0" fontId="41" fillId="13" borderId="1" xfId="0" applyFont="1" applyFill="1" applyBorder="1" applyAlignment="1" applyProtection="1">
      <alignment horizontal="center" vertical="center" wrapText="1"/>
      <protection locked="0"/>
    </xf>
    <xf numFmtId="9" fontId="44" fillId="13" borderId="1" xfId="1" applyFont="1" applyFill="1" applyBorder="1" applyAlignment="1" applyProtection="1">
      <alignment horizontal="center" vertical="center" wrapText="1"/>
      <protection locked="0"/>
    </xf>
    <xf numFmtId="0" fontId="30" fillId="3" borderId="7" xfId="0" applyFont="1" applyFill="1" applyBorder="1" applyAlignment="1" applyProtection="1">
      <alignment vertical="center" wrapText="1"/>
      <protection locked="0"/>
    </xf>
    <xf numFmtId="1" fontId="30" fillId="3" borderId="19" xfId="0" applyNumberFormat="1" applyFont="1" applyFill="1" applyBorder="1" applyAlignment="1" applyProtection="1">
      <alignment horizontal="center" vertical="center"/>
      <protection locked="0"/>
    </xf>
    <xf numFmtId="1" fontId="30" fillId="3" borderId="19" xfId="0" applyNumberFormat="1" applyFont="1" applyFill="1" applyBorder="1" applyAlignment="1" applyProtection="1">
      <alignment horizontal="center" vertical="center" wrapText="1"/>
      <protection locked="0"/>
    </xf>
    <xf numFmtId="1" fontId="30" fillId="3" borderId="8" xfId="0" applyNumberFormat="1" applyFont="1" applyFill="1" applyBorder="1" applyAlignment="1" applyProtection="1">
      <alignment horizontal="center" vertical="center"/>
      <protection locked="0"/>
    </xf>
    <xf numFmtId="0" fontId="12" fillId="0" borderId="0" xfId="0" applyFont="1" applyAlignment="1" applyProtection="1">
      <alignment horizontal="center" vertical="center" textRotation="90" wrapText="1"/>
      <protection locked="0"/>
    </xf>
    <xf numFmtId="0" fontId="3" fillId="0" borderId="0" xfId="0" applyFont="1" applyAlignment="1" applyProtection="1">
      <alignment horizontal="center" vertical="center" textRotation="90" wrapText="1"/>
      <protection locked="0"/>
    </xf>
    <xf numFmtId="0" fontId="4" fillId="0" borderId="0" xfId="0" applyFont="1" applyAlignment="1" applyProtection="1">
      <alignment vertical="center" wrapText="1"/>
      <protection locked="0"/>
    </xf>
    <xf numFmtId="1" fontId="4" fillId="0" borderId="0" xfId="0" applyNumberFormat="1" applyFont="1" applyAlignment="1" applyProtection="1">
      <alignment horizontal="center" vertical="center"/>
      <protection locked="0"/>
    </xf>
    <xf numFmtId="1" fontId="14" fillId="0" borderId="0" xfId="0" applyNumberFormat="1" applyFont="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0" fillId="0" borderId="0" xfId="0" applyProtection="1">
      <protection locked="0"/>
    </xf>
    <xf numFmtId="0" fontId="21" fillId="0" borderId="0" xfId="0" applyFont="1" applyAlignment="1" applyProtection="1">
      <alignment vertical="center"/>
      <protection locked="0"/>
    </xf>
    <xf numFmtId="0" fontId="39" fillId="7" borderId="2" xfId="0" applyFont="1" applyFill="1" applyBorder="1" applyAlignment="1" applyProtection="1">
      <alignment horizontal="center" vertical="center"/>
      <protection locked="0"/>
    </xf>
    <xf numFmtId="0" fontId="38" fillId="7" borderId="2" xfId="0" applyFont="1" applyFill="1" applyBorder="1" applyAlignment="1" applyProtection="1">
      <alignment horizontal="left" vertical="center" wrapText="1"/>
      <protection locked="0"/>
    </xf>
    <xf numFmtId="0" fontId="38" fillId="8" borderId="40" xfId="0" applyFont="1" applyFill="1" applyBorder="1" applyAlignment="1" applyProtection="1">
      <alignment horizontal="center" vertical="center" wrapText="1"/>
      <protection locked="0"/>
    </xf>
    <xf numFmtId="0" fontId="38" fillId="8" borderId="18" xfId="0" applyFont="1" applyFill="1" applyBorder="1" applyAlignment="1" applyProtection="1">
      <alignment horizontal="center" vertical="center" wrapText="1"/>
      <protection locked="0"/>
    </xf>
    <xf numFmtId="1" fontId="39" fillId="0" borderId="41" xfId="0" applyNumberFormat="1" applyFont="1" applyBorder="1" applyAlignment="1" applyProtection="1">
      <alignment horizontal="left" vertical="center"/>
      <protection locked="0"/>
    </xf>
    <xf numFmtId="0" fontId="38" fillId="0" borderId="58" xfId="0" applyFont="1" applyBorder="1" applyAlignment="1" applyProtection="1">
      <alignment horizontal="center" vertical="center" wrapText="1"/>
      <protection locked="0"/>
    </xf>
    <xf numFmtId="0" fontId="38" fillId="0" borderId="35" xfId="0" applyFont="1" applyBorder="1" applyAlignment="1" applyProtection="1">
      <alignment horizontal="center" vertical="center" wrapText="1"/>
      <protection locked="0"/>
    </xf>
    <xf numFmtId="1" fontId="39" fillId="0" borderId="37" xfId="0" applyNumberFormat="1" applyFont="1" applyBorder="1" applyAlignment="1" applyProtection="1">
      <alignment horizontal="left" vertical="center"/>
      <protection locked="0"/>
    </xf>
    <xf numFmtId="0" fontId="38" fillId="0" borderId="5"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40" fillId="0" borderId="37" xfId="0" applyFont="1" applyBorder="1" applyAlignment="1" applyProtection="1">
      <alignment vertical="center" wrapText="1"/>
      <protection locked="0"/>
    </xf>
    <xf numFmtId="0" fontId="40" fillId="0" borderId="39" xfId="0" applyFont="1" applyBorder="1" applyAlignment="1" applyProtection="1">
      <alignment vertical="center" wrapText="1"/>
      <protection locked="0"/>
    </xf>
    <xf numFmtId="0" fontId="25" fillId="0" borderId="0" xfId="0" applyFont="1" applyAlignment="1" applyProtection="1">
      <alignment horizontal="left" vertical="center"/>
      <protection locked="0"/>
    </xf>
    <xf numFmtId="0" fontId="20" fillId="0" borderId="0" xfId="0" applyFont="1" applyAlignment="1" applyProtection="1">
      <alignment vertical="center"/>
      <protection locked="0"/>
    </xf>
    <xf numFmtId="0" fontId="22" fillId="0" borderId="0" xfId="0" applyFont="1" applyProtection="1">
      <protection locked="0"/>
    </xf>
    <xf numFmtId="0" fontId="13" fillId="0" borderId="0" xfId="0" applyFont="1" applyProtection="1">
      <protection locked="0"/>
    </xf>
    <xf numFmtId="0" fontId="22" fillId="0" borderId="0" xfId="0" applyFont="1" applyAlignment="1" applyProtection="1">
      <alignment vertical="center"/>
      <protection locked="0"/>
    </xf>
    <xf numFmtId="0" fontId="17" fillId="0" borderId="0" xfId="0" applyFont="1" applyProtection="1">
      <protection locked="0"/>
    </xf>
    <xf numFmtId="0" fontId="23" fillId="8" borderId="40" xfId="0" applyFont="1" applyFill="1" applyBorder="1" applyAlignment="1" applyProtection="1">
      <alignment horizontal="center" vertical="center" wrapText="1"/>
      <protection locked="0"/>
    </xf>
    <xf numFmtId="0" fontId="23" fillId="8" borderId="18" xfId="0" applyFont="1" applyFill="1" applyBorder="1" applyAlignment="1" applyProtection="1">
      <alignment horizontal="center" vertical="center" wrapText="1"/>
      <protection locked="0"/>
    </xf>
    <xf numFmtId="0" fontId="22" fillId="0" borderId="42" xfId="0" applyFont="1" applyBorder="1" applyAlignment="1" applyProtection="1">
      <alignment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2" fillId="0" borderId="43" xfId="0" applyFont="1" applyBorder="1" applyAlignment="1" applyProtection="1">
      <alignment vertical="center"/>
      <protection locked="0"/>
    </xf>
    <xf numFmtId="0" fontId="22" fillId="0" borderId="5"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3" fillId="0" borderId="43" xfId="0" applyFont="1" applyBorder="1" applyAlignment="1" applyProtection="1">
      <alignment vertical="center"/>
      <protection locked="0"/>
    </xf>
    <xf numFmtId="0" fontId="22" fillId="10" borderId="6" xfId="0" applyFont="1" applyFill="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0" fillId="3" borderId="0" xfId="0" applyFill="1" applyProtection="1">
      <protection locked="0"/>
    </xf>
    <xf numFmtId="166" fontId="29" fillId="3" borderId="25" xfId="0" applyNumberFormat="1" applyFont="1" applyFill="1" applyBorder="1" applyAlignment="1" applyProtection="1">
      <alignment horizontal="center" vertical="center"/>
      <protection locked="0"/>
    </xf>
    <xf numFmtId="1" fontId="32" fillId="12" borderId="29" xfId="0" applyNumberFormat="1" applyFont="1" applyFill="1" applyBorder="1" applyAlignment="1">
      <alignment horizontal="center" vertical="center"/>
    </xf>
    <xf numFmtId="1" fontId="32" fillId="12" borderId="1" xfId="0" applyNumberFormat="1" applyFont="1" applyFill="1" applyBorder="1" applyAlignment="1">
      <alignment horizontal="center" vertical="center"/>
    </xf>
    <xf numFmtId="1" fontId="32" fillId="12" borderId="32" xfId="0" applyNumberFormat="1" applyFont="1" applyFill="1" applyBorder="1" applyAlignment="1">
      <alignment horizontal="center" vertical="center"/>
    </xf>
    <xf numFmtId="0" fontId="22" fillId="0" borderId="5" xfId="0" applyFont="1" applyBorder="1" applyAlignment="1">
      <alignment horizontal="center" vertical="center"/>
    </xf>
    <xf numFmtId="0" fontId="21" fillId="0" borderId="37" xfId="0" applyFont="1" applyBorder="1"/>
    <xf numFmtId="0" fontId="21" fillId="0" borderId="0" xfId="0" applyFont="1"/>
    <xf numFmtId="0" fontId="21" fillId="0" borderId="61" xfId="0" applyFont="1" applyBorder="1" applyAlignment="1">
      <alignment horizontal="center" vertical="center"/>
    </xf>
    <xf numFmtId="0" fontId="21" fillId="0" borderId="8" xfId="0" applyFont="1" applyBorder="1" applyAlignment="1">
      <alignment horizontal="center" vertical="center"/>
    </xf>
    <xf numFmtId="0" fontId="2" fillId="0" borderId="61" xfId="0" applyFont="1" applyBorder="1" applyAlignment="1">
      <alignment horizontal="center" vertical="center"/>
    </xf>
    <xf numFmtId="0" fontId="2" fillId="0" borderId="8" xfId="0" applyFont="1" applyBorder="1" applyAlignment="1">
      <alignment horizontal="center" vertical="center"/>
    </xf>
    <xf numFmtId="0" fontId="21" fillId="0" borderId="36" xfId="0" applyFont="1" applyBorder="1" applyAlignment="1">
      <alignment horizontal="center"/>
    </xf>
    <xf numFmtId="0" fontId="21" fillId="0" borderId="35" xfId="0" applyFont="1" applyBorder="1"/>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 fillId="0" borderId="0" xfId="0" applyFont="1" applyAlignment="1">
      <alignment horizontal="center" vertical="center"/>
    </xf>
    <xf numFmtId="0" fontId="21" fillId="0" borderId="39" xfId="0" applyFont="1" applyBorder="1"/>
    <xf numFmtId="0" fontId="64" fillId="0" borderId="61" xfId="0" applyFont="1" applyBorder="1" applyAlignment="1">
      <alignment horizontal="center" vertical="center"/>
    </xf>
    <xf numFmtId="0" fontId="57" fillId="0" borderId="38" xfId="0" applyFont="1" applyBorder="1"/>
    <xf numFmtId="0" fontId="21" fillId="22" borderId="31" xfId="0" applyFont="1" applyFill="1" applyBorder="1" applyAlignment="1">
      <alignment horizontal="center" vertical="center"/>
    </xf>
    <xf numFmtId="0" fontId="21" fillId="22" borderId="62" xfId="0" applyFont="1" applyFill="1" applyBorder="1" applyAlignment="1">
      <alignment horizontal="center" vertical="center"/>
    </xf>
    <xf numFmtId="0" fontId="21" fillId="0" borderId="3" xfId="0" applyFont="1" applyBorder="1" applyAlignment="1">
      <alignment horizontal="center" vertical="center"/>
    </xf>
    <xf numFmtId="0" fontId="64" fillId="0" borderId="4" xfId="0" applyFont="1" applyBorder="1" applyAlignment="1">
      <alignment horizontal="center" vertical="center"/>
    </xf>
    <xf numFmtId="1" fontId="38" fillId="7" borderId="63" xfId="0" applyNumberFormat="1" applyFont="1" applyFill="1" applyBorder="1" applyAlignment="1" applyProtection="1">
      <alignment horizontal="center" vertical="center"/>
      <protection locked="0"/>
    </xf>
    <xf numFmtId="0" fontId="24" fillId="0" borderId="64" xfId="0" applyFont="1" applyBorder="1" applyAlignment="1" applyProtection="1">
      <alignment horizontal="center" vertical="center"/>
      <protection locked="0"/>
    </xf>
    <xf numFmtId="1" fontId="39" fillId="7" borderId="65" xfId="0" applyNumberFormat="1" applyFont="1" applyFill="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1" fontId="39" fillId="0" borderId="65" xfId="0" applyNumberFormat="1" applyFont="1" applyBorder="1" applyAlignment="1" applyProtection="1">
      <alignment horizontal="center" vertical="center"/>
      <protection locked="0"/>
    </xf>
    <xf numFmtId="164" fontId="39" fillId="7" borderId="67" xfId="0" applyNumberFormat="1" applyFont="1" applyFill="1" applyBorder="1" applyAlignment="1" applyProtection="1">
      <alignment horizontal="center" vertical="center"/>
      <protection locked="0"/>
    </xf>
    <xf numFmtId="0" fontId="24" fillId="0" borderId="68" xfId="0" applyFont="1" applyBorder="1" applyAlignment="1" applyProtection="1">
      <alignment horizontal="center" vertical="center"/>
      <protection locked="0"/>
    </xf>
    <xf numFmtId="0" fontId="39" fillId="7" borderId="43" xfId="0" applyFont="1" applyFill="1" applyBorder="1" applyAlignment="1" applyProtection="1">
      <alignment horizontal="left" vertical="center"/>
      <protection locked="0"/>
    </xf>
    <xf numFmtId="0" fontId="39" fillId="7" borderId="69" xfId="0" applyFont="1" applyFill="1" applyBorder="1" applyAlignment="1" applyProtection="1">
      <alignment horizontal="left" vertical="center" wrapText="1"/>
      <protection locked="0"/>
    </xf>
    <xf numFmtId="0" fontId="38" fillId="0" borderId="24"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protection locked="0"/>
    </xf>
    <xf numFmtId="1" fontId="39" fillId="7" borderId="71" xfId="0" applyNumberFormat="1" applyFont="1" applyFill="1" applyBorder="1" applyAlignment="1" applyProtection="1">
      <alignment horizontal="center" vertical="center"/>
      <protection locked="0"/>
    </xf>
    <xf numFmtId="0" fontId="39" fillId="7" borderId="73" xfId="0" applyFont="1" applyFill="1" applyBorder="1" applyAlignment="1" applyProtection="1">
      <alignment horizontal="left" vertical="center" wrapText="1"/>
      <protection locked="0"/>
    </xf>
    <xf numFmtId="1" fontId="39" fillId="7" borderId="75" xfId="0" applyNumberFormat="1" applyFont="1" applyFill="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39" fillId="7" borderId="77" xfId="0" applyFont="1" applyFill="1" applyBorder="1" applyAlignment="1" applyProtection="1">
      <alignment horizontal="left" vertical="center" wrapText="1"/>
      <protection locked="0"/>
    </xf>
    <xf numFmtId="1" fontId="39" fillId="7" borderId="78" xfId="0" applyNumberFormat="1" applyFont="1" applyFill="1" applyBorder="1" applyAlignment="1" applyProtection="1">
      <alignment horizontal="center" vertical="center"/>
      <protection locked="0"/>
    </xf>
    <xf numFmtId="0" fontId="39" fillId="0" borderId="79" xfId="0" applyFont="1" applyBorder="1" applyAlignment="1" applyProtection="1">
      <alignment horizontal="center" vertical="center"/>
      <protection locked="0"/>
    </xf>
    <xf numFmtId="0" fontId="10" fillId="7" borderId="42" xfId="3" applyFill="1" applyBorder="1" applyAlignment="1" applyProtection="1">
      <alignment horizontal="left" vertical="center"/>
      <protection locked="0"/>
    </xf>
    <xf numFmtId="0" fontId="65" fillId="7" borderId="74" xfId="0" applyFont="1" applyFill="1" applyBorder="1" applyAlignment="1" applyProtection="1">
      <alignment horizontal="left" vertical="center" wrapText="1"/>
      <protection locked="0"/>
    </xf>
    <xf numFmtId="0" fontId="68" fillId="3" borderId="3" xfId="0" applyFont="1" applyFill="1" applyBorder="1" applyAlignment="1" applyProtection="1">
      <alignment horizontal="left" vertical="center" wrapText="1"/>
      <protection locked="0"/>
    </xf>
    <xf numFmtId="0" fontId="22" fillId="0" borderId="58"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2" fillId="0" borderId="58" xfId="0" applyFont="1" applyBorder="1" applyAlignment="1" applyProtection="1">
      <alignment horizontal="left" vertical="center"/>
      <protection locked="0"/>
    </xf>
    <xf numFmtId="2" fontId="22" fillId="0" borderId="5" xfId="0" applyNumberFormat="1" applyFont="1" applyBorder="1" applyAlignment="1">
      <alignment horizontal="center" vertical="center"/>
    </xf>
    <xf numFmtId="0" fontId="69" fillId="3" borderId="0" xfId="0" applyFont="1" applyFill="1" applyAlignment="1">
      <alignment vertical="center"/>
    </xf>
    <xf numFmtId="14" fontId="71" fillId="3" borderId="0" xfId="0" applyNumberFormat="1" applyFont="1" applyFill="1" applyAlignment="1">
      <alignment horizontal="center" vertical="center"/>
    </xf>
    <xf numFmtId="0" fontId="5" fillId="3" borderId="0" xfId="0" applyFont="1" applyFill="1" applyAlignment="1">
      <alignment horizontal="left" vertical="center" wrapText="1"/>
    </xf>
    <xf numFmtId="0" fontId="72" fillId="3" borderId="0" xfId="0" applyFont="1" applyFill="1" applyAlignment="1">
      <alignment vertical="center"/>
    </xf>
    <xf numFmtId="0" fontId="5" fillId="3" borderId="0" xfId="0" applyFont="1" applyFill="1" applyAlignment="1">
      <alignment vertical="center"/>
    </xf>
    <xf numFmtId="0" fontId="10" fillId="0" borderId="0" xfId="3" quotePrefix="1" applyAlignment="1">
      <alignment vertical="center"/>
    </xf>
    <xf numFmtId="0" fontId="5" fillId="3" borderId="0" xfId="0" applyFont="1" applyFill="1" applyAlignment="1">
      <alignment horizontal="center" vertical="center"/>
    </xf>
    <xf numFmtId="0" fontId="10" fillId="0" borderId="0" xfId="3" quotePrefix="1" applyFill="1" applyAlignment="1">
      <alignment vertical="center" wrapText="1"/>
    </xf>
    <xf numFmtId="0" fontId="73" fillId="0" borderId="0" xfId="3" quotePrefix="1" applyFont="1" applyFill="1" applyAlignment="1">
      <alignment vertical="center"/>
    </xf>
    <xf numFmtId="0" fontId="72" fillId="3" borderId="0" xfId="0" applyFont="1" applyFill="1" applyAlignment="1">
      <alignment horizontal="left" vertical="center"/>
    </xf>
    <xf numFmtId="0" fontId="10" fillId="3" borderId="0" xfId="3" applyFill="1" applyBorder="1" applyAlignment="1">
      <alignment horizontal="left" vertical="center"/>
    </xf>
    <xf numFmtId="0" fontId="5" fillId="3" borderId="0" xfId="0" applyFont="1" applyFill="1" applyAlignment="1">
      <alignment horizontal="left" vertical="center"/>
    </xf>
    <xf numFmtId="0" fontId="74" fillId="0" borderId="0" xfId="0" applyFont="1" applyAlignment="1">
      <alignment vertical="center"/>
    </xf>
    <xf numFmtId="0" fontId="75" fillId="3" borderId="0" xfId="3" quotePrefix="1" applyNumberFormat="1" applyFont="1" applyFill="1" applyBorder="1" applyAlignment="1">
      <alignment horizontal="left" vertical="center"/>
    </xf>
    <xf numFmtId="0" fontId="5" fillId="0" borderId="0" xfId="0" applyFont="1" applyAlignment="1">
      <alignment vertical="center"/>
    </xf>
    <xf numFmtId="0" fontId="69" fillId="3" borderId="0" xfId="0" applyFont="1" applyFill="1" applyAlignment="1">
      <alignment horizontal="left" vertical="center" wrapText="1"/>
    </xf>
    <xf numFmtId="0" fontId="77" fillId="3" borderId="0" xfId="0" applyFont="1" applyFill="1" applyAlignment="1">
      <alignment vertical="center"/>
    </xf>
    <xf numFmtId="0" fontId="10" fillId="3" borderId="0" xfId="3" applyFill="1" applyBorder="1" applyAlignment="1">
      <alignment horizontal="left" vertical="center" wrapText="1"/>
    </xf>
    <xf numFmtId="0" fontId="17" fillId="3" borderId="0" xfId="0" applyFont="1" applyFill="1" applyAlignment="1">
      <alignment horizontal="left" vertical="center" wrapText="1"/>
    </xf>
    <xf numFmtId="0" fontId="79" fillId="3" borderId="0" xfId="0" applyFont="1" applyFill="1" applyAlignment="1">
      <alignment horizontal="left" vertical="center" wrapText="1"/>
    </xf>
    <xf numFmtId="0" fontId="79" fillId="3" borderId="0" xfId="0" applyFont="1" applyFill="1" applyAlignment="1">
      <alignment vertical="center"/>
    </xf>
    <xf numFmtId="0" fontId="82" fillId="3" borderId="0" xfId="3" applyFont="1" applyFill="1" applyBorder="1" applyAlignment="1">
      <alignment horizontal="left" vertical="center" wrapText="1"/>
    </xf>
    <xf numFmtId="0" fontId="84" fillId="3" borderId="0" xfId="0" applyFont="1" applyFill="1" applyAlignment="1">
      <alignment vertical="center"/>
    </xf>
    <xf numFmtId="0" fontId="85" fillId="3" borderId="0" xfId="0" applyFont="1" applyFill="1" applyAlignment="1">
      <alignment horizontal="right" vertical="center"/>
    </xf>
    <xf numFmtId="0" fontId="84"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right" vertical="center"/>
    </xf>
    <xf numFmtId="0" fontId="19" fillId="25" borderId="80" xfId="0" applyFont="1" applyFill="1" applyBorder="1" applyAlignment="1" applyProtection="1">
      <alignment horizontal="center" vertical="center"/>
      <protection locked="0"/>
    </xf>
    <xf numFmtId="0" fontId="19" fillId="3" borderId="0" xfId="0" applyFont="1" applyFill="1" applyAlignment="1">
      <alignment vertical="center"/>
    </xf>
    <xf numFmtId="0" fontId="19" fillId="3" borderId="0" xfId="0" applyFont="1" applyFill="1" applyAlignment="1" applyProtection="1">
      <alignment horizontal="center" vertical="center"/>
      <protection locked="0"/>
    </xf>
    <xf numFmtId="0" fontId="69" fillId="0" borderId="0" xfId="0" applyFont="1" applyAlignment="1">
      <alignment vertical="center"/>
    </xf>
    <xf numFmtId="0" fontId="87" fillId="27" borderId="0" xfId="0" applyFont="1" applyFill="1" applyAlignment="1">
      <alignment vertical="center" wrapText="1"/>
    </xf>
    <xf numFmtId="0" fontId="87" fillId="27" borderId="0" xfId="0" applyFont="1" applyFill="1" applyAlignment="1">
      <alignment horizontal="center" vertical="center" wrapText="1"/>
    </xf>
    <xf numFmtId="0" fontId="69" fillId="3" borderId="81" xfId="0" applyFont="1" applyFill="1" applyBorder="1" applyAlignment="1" applyProtection="1">
      <alignment horizontal="left" vertical="center"/>
      <protection locked="0"/>
    </xf>
    <xf numFmtId="0" fontId="69" fillId="25" borderId="81" xfId="0" applyFont="1" applyFill="1" applyBorder="1" applyAlignment="1" applyProtection="1">
      <alignment horizontal="left" vertical="center"/>
      <protection locked="0"/>
    </xf>
    <xf numFmtId="167" fontId="69" fillId="25" borderId="82" xfId="0" applyNumberFormat="1" applyFont="1" applyFill="1" applyBorder="1" applyAlignment="1">
      <alignment vertical="center"/>
    </xf>
    <xf numFmtId="0" fontId="88" fillId="25" borderId="83" xfId="0" applyFont="1" applyFill="1" applyBorder="1" applyAlignment="1" applyProtection="1">
      <alignment horizontal="left" vertical="center"/>
      <protection locked="0"/>
    </xf>
    <xf numFmtId="0" fontId="89" fillId="28" borderId="0" xfId="0" applyFont="1" applyFill="1" applyAlignment="1">
      <alignment vertical="center"/>
    </xf>
    <xf numFmtId="0" fontId="90" fillId="28" borderId="84" xfId="0" applyFont="1" applyFill="1" applyBorder="1" applyAlignment="1">
      <alignment horizontal="center" vertical="center"/>
    </xf>
    <xf numFmtId="0" fontId="87" fillId="28" borderId="0" xfId="0" applyFont="1" applyFill="1" applyAlignment="1">
      <alignment horizontal="right" vertical="center"/>
    </xf>
    <xf numFmtId="167" fontId="91" fillId="3" borderId="2" xfId="0" applyNumberFormat="1" applyFont="1" applyFill="1" applyBorder="1" applyAlignment="1">
      <alignment vertical="center"/>
    </xf>
    <xf numFmtId="0" fontId="78" fillId="0" borderId="0" xfId="0" applyFont="1" applyAlignment="1">
      <alignment horizontal="center" vertical="center" wrapText="1"/>
    </xf>
    <xf numFmtId="0" fontId="69" fillId="3" borderId="83" xfId="0" applyFont="1" applyFill="1" applyBorder="1" applyAlignment="1" applyProtection="1">
      <alignment horizontal="left" vertical="center"/>
      <protection locked="0"/>
    </xf>
    <xf numFmtId="0" fontId="78" fillId="29" borderId="0" xfId="0" applyFont="1" applyFill="1" applyAlignment="1">
      <alignment horizontal="left" vertical="center"/>
    </xf>
    <xf numFmtId="0" fontId="89" fillId="3" borderId="0" xfId="0" applyFont="1" applyFill="1" applyAlignment="1">
      <alignment vertical="center"/>
    </xf>
    <xf numFmtId="0" fontId="87" fillId="3" borderId="0" xfId="0" applyFont="1" applyFill="1" applyAlignment="1">
      <alignment horizontal="right" vertical="center"/>
    </xf>
    <xf numFmtId="167" fontId="91" fillId="3" borderId="0" xfId="0" applyNumberFormat="1" applyFont="1" applyFill="1" applyAlignment="1">
      <alignment vertical="center"/>
    </xf>
    <xf numFmtId="0" fontId="69" fillId="0" borderId="81" xfId="0" applyFont="1" applyBorder="1" applyAlignment="1" applyProtection="1">
      <alignment horizontal="left" vertical="center"/>
      <protection locked="0"/>
    </xf>
    <xf numFmtId="0" fontId="69" fillId="0" borderId="0" xfId="0" applyFont="1" applyAlignment="1">
      <alignment vertical="center" wrapText="1"/>
    </xf>
    <xf numFmtId="0" fontId="69" fillId="3" borderId="85" xfId="0" applyFont="1" applyFill="1" applyBorder="1" applyAlignment="1">
      <alignment vertical="center"/>
    </xf>
    <xf numFmtId="0" fontId="69" fillId="3" borderId="86" xfId="0" applyFont="1" applyFill="1" applyBorder="1" applyAlignment="1">
      <alignment vertical="center"/>
    </xf>
    <xf numFmtId="0" fontId="69" fillId="3" borderId="81" xfId="0" applyFont="1" applyFill="1" applyBorder="1" applyAlignment="1" applyProtection="1">
      <alignment horizontal="left" vertical="center" wrapText="1"/>
      <protection locked="0"/>
    </xf>
    <xf numFmtId="0" fontId="69" fillId="0" borderId="81" xfId="0" applyFont="1" applyBorder="1" applyAlignment="1" applyProtection="1">
      <alignment horizontal="left" vertical="center" wrapText="1"/>
      <protection locked="0"/>
    </xf>
    <xf numFmtId="0" fontId="88" fillId="25" borderId="83" xfId="0" applyFont="1" applyFill="1" applyBorder="1" applyAlignment="1" applyProtection="1">
      <alignment horizontal="left" vertical="center" wrapText="1"/>
      <protection locked="0"/>
    </xf>
    <xf numFmtId="0" fontId="69" fillId="3" borderId="87" xfId="0" applyFont="1" applyFill="1" applyBorder="1" applyAlignment="1">
      <alignment vertical="center"/>
    </xf>
    <xf numFmtId="0" fontId="5" fillId="0" borderId="0" xfId="0" applyFont="1" applyAlignment="1">
      <alignment vertical="center" wrapText="1"/>
    </xf>
    <xf numFmtId="0" fontId="19" fillId="25" borderId="0" xfId="0" applyFont="1" applyFill="1" applyAlignment="1" applyProtection="1">
      <alignment horizontal="center" vertical="center"/>
      <protection locked="0"/>
    </xf>
    <xf numFmtId="0" fontId="10" fillId="3" borderId="0" xfId="3" applyFill="1" applyBorder="1" applyAlignment="1">
      <alignment horizontal="center" vertical="center"/>
    </xf>
    <xf numFmtId="0" fontId="87" fillId="28" borderId="0" xfId="0" applyFont="1" applyFill="1" applyAlignment="1">
      <alignment vertical="center"/>
    </xf>
    <xf numFmtId="0" fontId="69" fillId="28" borderId="81" xfId="0" applyFont="1" applyFill="1" applyBorder="1" applyAlignment="1" applyProtection="1">
      <alignment horizontal="left" vertical="center"/>
      <protection locked="0"/>
    </xf>
    <xf numFmtId="0" fontId="69" fillId="0" borderId="88" xfId="0" applyFont="1" applyBorder="1" applyAlignment="1" applyProtection="1">
      <alignment horizontal="left" vertical="center"/>
      <protection locked="0"/>
    </xf>
    <xf numFmtId="0" fontId="90" fillId="28" borderId="0" xfId="0" applyFont="1" applyFill="1" applyAlignment="1">
      <alignment horizontal="center" vertical="center"/>
    </xf>
    <xf numFmtId="0" fontId="89" fillId="0" borderId="0" xfId="0" applyFont="1" applyAlignment="1">
      <alignment vertical="center"/>
    </xf>
    <xf numFmtId="0" fontId="90" fillId="0" borderId="0" xfId="0" applyFont="1" applyAlignment="1">
      <alignment horizontal="center" vertical="center"/>
    </xf>
    <xf numFmtId="0" fontId="87" fillId="0" borderId="0" xfId="0" applyFont="1" applyAlignment="1">
      <alignment horizontal="right" vertical="center"/>
    </xf>
    <xf numFmtId="167" fontId="91" fillId="0" borderId="0" xfId="0" applyNumberFormat="1" applyFont="1" applyAlignment="1">
      <alignment vertical="center"/>
    </xf>
    <xf numFmtId="0" fontId="90" fillId="28" borderId="84" xfId="0" applyFont="1" applyFill="1" applyBorder="1" applyAlignment="1">
      <alignment horizontal="center" vertical="center" wrapText="1"/>
    </xf>
    <xf numFmtId="0" fontId="7" fillId="28"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42" fontId="72" fillId="30" borderId="59" xfId="8" applyNumberFormat="1" applyFont="1" applyFill="1" applyBorder="1" applyAlignment="1" applyProtection="1">
      <alignment horizontal="center" vertical="center" wrapText="1"/>
      <protection locked="0"/>
    </xf>
    <xf numFmtId="42" fontId="72" fillId="30" borderId="90" xfId="8" applyNumberFormat="1" applyFont="1" applyFill="1" applyBorder="1" applyAlignment="1" applyProtection="1">
      <alignment horizontal="center" vertical="center" wrapText="1"/>
      <protection locked="0"/>
    </xf>
    <xf numFmtId="42" fontId="72" fillId="30" borderId="15" xfId="8" applyNumberFormat="1" applyFont="1" applyFill="1" applyBorder="1" applyAlignment="1" applyProtection="1">
      <alignment horizontal="center" vertical="center" wrapText="1"/>
      <protection locked="0"/>
    </xf>
    <xf numFmtId="0" fontId="72" fillId="30" borderId="3" xfId="0" applyFont="1" applyFill="1" applyBorder="1" applyAlignment="1" applyProtection="1">
      <alignment horizontal="center" vertical="center" wrapText="1"/>
      <protection locked="0"/>
    </xf>
    <xf numFmtId="0" fontId="72" fillId="30" borderId="29" xfId="0" applyFont="1" applyFill="1" applyBorder="1" applyAlignment="1" applyProtection="1">
      <alignment horizontal="center" vertical="center" wrapText="1"/>
      <protection locked="0"/>
    </xf>
    <xf numFmtId="42" fontId="72" fillId="30" borderId="31" xfId="8" applyNumberFormat="1" applyFont="1" applyFill="1" applyBorder="1" applyAlignment="1" applyProtection="1">
      <alignment horizontal="center" vertical="center" wrapText="1"/>
      <protection locked="0"/>
    </xf>
    <xf numFmtId="42" fontId="72" fillId="30" borderId="29" xfId="8" applyNumberFormat="1" applyFont="1" applyFill="1" applyBorder="1" applyAlignment="1" applyProtection="1">
      <alignment horizontal="center" vertical="center" wrapText="1"/>
      <protection locked="0"/>
    </xf>
    <xf numFmtId="42" fontId="72" fillId="30" borderId="91" xfId="8" applyNumberFormat="1" applyFont="1" applyFill="1" applyBorder="1" applyAlignment="1" applyProtection="1">
      <alignment horizontal="center" vertical="center" wrapText="1"/>
      <protection locked="0"/>
    </xf>
    <xf numFmtId="0" fontId="92" fillId="31" borderId="69" xfId="0" applyFont="1" applyFill="1" applyBorder="1" applyAlignment="1">
      <alignment vertical="center"/>
    </xf>
    <xf numFmtId="0" fontId="5" fillId="0" borderId="1" xfId="0" applyFont="1" applyBorder="1" applyAlignment="1">
      <alignment vertical="center"/>
    </xf>
    <xf numFmtId="167" fontId="5" fillId="25" borderId="92" xfId="0" applyNumberFormat="1" applyFont="1" applyFill="1" applyBorder="1" applyAlignment="1" applyProtection="1">
      <alignment horizontal="right" vertical="center"/>
      <protection locked="0"/>
    </xf>
    <xf numFmtId="167" fontId="5" fillId="25" borderId="93" xfId="7" applyNumberFormat="1" applyFont="1" applyFill="1" applyBorder="1" applyAlignment="1" applyProtection="1">
      <alignment horizontal="right" vertical="center"/>
      <protection locked="0"/>
    </xf>
    <xf numFmtId="167" fontId="5" fillId="25" borderId="94" xfId="0" applyNumberFormat="1" applyFont="1" applyFill="1" applyBorder="1" applyAlignment="1" applyProtection="1">
      <alignment horizontal="right" vertical="center"/>
      <protection locked="0"/>
    </xf>
    <xf numFmtId="0" fontId="5" fillId="3" borderId="70" xfId="0" applyFont="1" applyFill="1" applyBorder="1" applyAlignment="1">
      <alignment vertical="center"/>
    </xf>
    <xf numFmtId="0" fontId="5" fillId="0" borderId="32" xfId="0" applyFont="1" applyBorder="1" applyAlignment="1">
      <alignment vertical="center"/>
    </xf>
    <xf numFmtId="167" fontId="5" fillId="25" borderId="95" xfId="0" applyNumberFormat="1" applyFont="1" applyFill="1" applyBorder="1" applyAlignment="1" applyProtection="1">
      <alignment horizontal="right" vertical="center"/>
      <protection locked="0"/>
    </xf>
    <xf numFmtId="167" fontId="5" fillId="25" borderId="96" xfId="0" applyNumberFormat="1" applyFont="1" applyFill="1" applyBorder="1" applyAlignment="1" applyProtection="1">
      <alignment horizontal="right" vertical="center"/>
      <protection locked="0"/>
    </xf>
    <xf numFmtId="167" fontId="5" fillId="25" borderId="97" xfId="0" applyNumberFormat="1" applyFont="1" applyFill="1" applyBorder="1" applyAlignment="1" applyProtection="1">
      <alignment horizontal="right" vertical="center"/>
      <protection locked="0"/>
    </xf>
    <xf numFmtId="0" fontId="93" fillId="9" borderId="1" xfId="0" applyFont="1" applyFill="1" applyBorder="1" applyAlignment="1" applyProtection="1">
      <alignment vertical="center"/>
      <protection locked="0"/>
    </xf>
    <xf numFmtId="167" fontId="5" fillId="25" borderId="98" xfId="0" applyNumberFormat="1" applyFont="1" applyFill="1" applyBorder="1" applyAlignment="1" applyProtection="1">
      <alignment horizontal="right" vertical="center"/>
      <protection locked="0"/>
    </xf>
    <xf numFmtId="167" fontId="5" fillId="25" borderId="99" xfId="0" applyNumberFormat="1" applyFont="1" applyFill="1" applyBorder="1" applyAlignment="1" applyProtection="1">
      <alignment horizontal="right" vertical="center"/>
      <protection locked="0"/>
    </xf>
    <xf numFmtId="167" fontId="5" fillId="25" borderId="100" xfId="0" applyNumberFormat="1" applyFont="1" applyFill="1" applyBorder="1" applyAlignment="1" applyProtection="1">
      <alignment horizontal="right" vertical="center"/>
      <protection locked="0"/>
    </xf>
    <xf numFmtId="167" fontId="5" fillId="0" borderId="0" xfId="8" applyNumberFormat="1" applyFont="1" applyBorder="1" applyAlignment="1">
      <alignment horizontal="right" vertical="center"/>
    </xf>
    <xf numFmtId="167" fontId="5" fillId="0" borderId="16" xfId="8" applyNumberFormat="1" applyFont="1" applyBorder="1" applyAlignment="1">
      <alignment horizontal="right" vertical="center"/>
    </xf>
    <xf numFmtId="0" fontId="92" fillId="31" borderId="43" xfId="0" applyFont="1" applyFill="1" applyBorder="1" applyAlignment="1">
      <alignment vertical="center"/>
    </xf>
    <xf numFmtId="167" fontId="5" fillId="25" borderId="92" xfId="7" applyNumberFormat="1" applyFont="1" applyFill="1" applyBorder="1" applyAlignment="1" applyProtection="1">
      <alignment horizontal="right" vertical="center"/>
      <protection locked="0"/>
    </xf>
    <xf numFmtId="167" fontId="5" fillId="32" borderId="101" xfId="0" applyNumberFormat="1" applyFont="1" applyFill="1" applyBorder="1" applyAlignment="1" applyProtection="1">
      <alignment horizontal="right" vertical="center"/>
      <protection hidden="1"/>
    </xf>
    <xf numFmtId="0" fontId="94" fillId="3" borderId="70" xfId="0" applyFont="1" applyFill="1" applyBorder="1" applyAlignment="1">
      <alignment vertical="center"/>
    </xf>
    <xf numFmtId="0" fontId="94" fillId="3" borderId="0" xfId="0" applyFont="1" applyFill="1" applyAlignment="1">
      <alignment vertical="center"/>
    </xf>
    <xf numFmtId="167" fontId="94" fillId="3" borderId="0" xfId="8" applyNumberFormat="1" applyFont="1" applyFill="1" applyBorder="1" applyAlignment="1">
      <alignment horizontal="right" vertical="center"/>
    </xf>
    <xf numFmtId="167" fontId="94" fillId="3" borderId="16" xfId="8" applyNumberFormat="1" applyFont="1" applyFill="1" applyBorder="1" applyAlignment="1">
      <alignment horizontal="right" vertical="center"/>
    </xf>
    <xf numFmtId="0" fontId="5" fillId="9" borderId="1" xfId="0" applyFont="1" applyFill="1" applyBorder="1" applyAlignment="1" applyProtection="1">
      <alignment vertical="center"/>
      <protection locked="0"/>
    </xf>
    <xf numFmtId="167" fontId="5" fillId="25" borderId="102" xfId="0" applyNumberFormat="1" applyFont="1" applyFill="1" applyBorder="1" applyAlignment="1" applyProtection="1">
      <alignment horizontal="right" vertical="center"/>
      <protection locked="0"/>
    </xf>
    <xf numFmtId="167" fontId="5" fillId="25" borderId="103" xfId="0" applyNumberFormat="1" applyFont="1" applyFill="1" applyBorder="1" applyAlignment="1" applyProtection="1">
      <alignment horizontal="right" vertical="center"/>
      <protection locked="0"/>
    </xf>
    <xf numFmtId="167" fontId="5" fillId="25" borderId="104" xfId="0" applyNumberFormat="1" applyFont="1" applyFill="1" applyBorder="1" applyAlignment="1" applyProtection="1">
      <alignment horizontal="right" vertical="center"/>
      <protection locked="0"/>
    </xf>
    <xf numFmtId="0" fontId="94" fillId="3" borderId="16" xfId="0" applyFont="1" applyFill="1" applyBorder="1" applyAlignment="1">
      <alignment vertical="center"/>
    </xf>
    <xf numFmtId="0" fontId="92" fillId="3" borderId="27" xfId="0" applyFont="1" applyFill="1" applyBorder="1" applyAlignment="1">
      <alignment vertical="center"/>
    </xf>
    <xf numFmtId="0" fontId="95" fillId="3" borderId="105" xfId="0" applyFont="1" applyFill="1" applyBorder="1" applyAlignment="1">
      <alignment vertical="center"/>
    </xf>
    <xf numFmtId="42" fontId="95" fillId="3" borderId="105" xfId="8" applyNumberFormat="1" applyFont="1" applyFill="1" applyBorder="1" applyAlignment="1">
      <alignment vertical="center"/>
    </xf>
    <xf numFmtId="0" fontId="96" fillId="33" borderId="106" xfId="0" applyFont="1" applyFill="1" applyBorder="1" applyAlignment="1">
      <alignment horizontal="right" vertical="center"/>
    </xf>
    <xf numFmtId="167" fontId="95" fillId="31" borderId="12" xfId="8" applyNumberFormat="1" applyFont="1" applyFill="1" applyBorder="1" applyAlignment="1">
      <alignment horizontal="right" vertical="center"/>
    </xf>
    <xf numFmtId="0" fontId="92" fillId="3" borderId="0" xfId="0" applyFont="1" applyFill="1" applyAlignment="1">
      <alignment vertical="center"/>
    </xf>
    <xf numFmtId="0" fontId="95" fillId="3" borderId="0" xfId="0" applyFont="1" applyFill="1" applyAlignment="1">
      <alignment vertical="center"/>
    </xf>
    <xf numFmtId="42" fontId="95" fillId="3" borderId="0" xfId="8" applyNumberFormat="1" applyFont="1" applyFill="1" applyBorder="1" applyAlignment="1">
      <alignment vertical="center"/>
    </xf>
    <xf numFmtId="0" fontId="96" fillId="34" borderId="0" xfId="0" applyFont="1" applyFill="1" applyAlignment="1">
      <alignment horizontal="right" vertical="center"/>
    </xf>
    <xf numFmtId="0" fontId="97" fillId="3" borderId="0" xfId="0" applyFont="1" applyFill="1" applyAlignment="1">
      <alignment vertical="top" wrapText="1"/>
    </xf>
    <xf numFmtId="0" fontId="2" fillId="0" borderId="0" xfId="0" applyFont="1" applyProtection="1">
      <protection locked="0"/>
    </xf>
    <xf numFmtId="0" fontId="98" fillId="0" borderId="0" xfId="0" applyFont="1"/>
    <xf numFmtId="0" fontId="99" fillId="0" borderId="0" xfId="0" applyFont="1"/>
    <xf numFmtId="0" fontId="100" fillId="0" borderId="0" xfId="0" applyFont="1"/>
    <xf numFmtId="0" fontId="99" fillId="10" borderId="40" xfId="0" applyFont="1" applyFill="1" applyBorder="1" applyAlignment="1">
      <alignment horizontal="center" vertical="center" wrapText="1"/>
    </xf>
    <xf numFmtId="0" fontId="99" fillId="10" borderId="17" xfId="0" applyFont="1" applyFill="1" applyBorder="1" applyAlignment="1">
      <alignment horizontal="center" vertical="center" wrapText="1"/>
    </xf>
    <xf numFmtId="0" fontId="101" fillId="11" borderId="18" xfId="0" applyFont="1" applyFill="1" applyBorder="1" applyAlignment="1">
      <alignment horizontal="center" vertical="center" wrapText="1"/>
    </xf>
    <xf numFmtId="0" fontId="101" fillId="17" borderId="2" xfId="0" applyFont="1" applyFill="1" applyBorder="1" applyAlignment="1">
      <alignment horizontal="center" vertical="center" wrapText="1"/>
    </xf>
    <xf numFmtId="0" fontId="0" fillId="0" borderId="2" xfId="0" applyBorder="1"/>
    <xf numFmtId="0" fontId="99" fillId="11" borderId="2" xfId="0" applyFont="1" applyFill="1" applyBorder="1" applyAlignment="1">
      <alignment horizontal="center" vertical="center" wrapText="1"/>
    </xf>
    <xf numFmtId="9" fontId="99" fillId="0" borderId="32" xfId="0" applyNumberFormat="1" applyFont="1" applyBorder="1" applyAlignment="1">
      <alignment horizontal="center" vertical="center"/>
    </xf>
    <xf numFmtId="0" fontId="105" fillId="0" borderId="32" xfId="0" applyFont="1" applyBorder="1" applyAlignment="1">
      <alignment horizontal="center" vertical="center"/>
    </xf>
    <xf numFmtId="9" fontId="99" fillId="0" borderId="1" xfId="0" applyNumberFormat="1" applyFont="1" applyBorder="1" applyAlignment="1">
      <alignment horizontal="center" vertical="center"/>
    </xf>
    <xf numFmtId="0" fontId="105" fillId="0" borderId="1" xfId="0" applyFont="1" applyBorder="1" applyAlignment="1">
      <alignment horizontal="center" vertical="center"/>
    </xf>
    <xf numFmtId="0" fontId="104" fillId="0" borderId="0" xfId="0" applyFont="1" applyAlignment="1">
      <alignment horizontal="center" vertical="center" wrapText="1"/>
    </xf>
    <xf numFmtId="0" fontId="104" fillId="0" borderId="0" xfId="0" applyFont="1" applyAlignment="1">
      <alignment horizontal="center" vertical="center"/>
    </xf>
    <xf numFmtId="0" fontId="45" fillId="0" borderId="0" xfId="0" applyFont="1"/>
    <xf numFmtId="0" fontId="106" fillId="0" borderId="2" xfId="0" applyFont="1" applyBorder="1" applyAlignment="1">
      <alignment horizontal="left" vertical="center"/>
    </xf>
    <xf numFmtId="0" fontId="106" fillId="0" borderId="10" xfId="0" applyFont="1" applyBorder="1" applyAlignment="1">
      <alignment horizontal="center" vertical="center"/>
    </xf>
    <xf numFmtId="0" fontId="106" fillId="0" borderId="13" xfId="0" applyFont="1" applyBorder="1" applyAlignment="1">
      <alignment horizontal="left" vertical="center"/>
    </xf>
    <xf numFmtId="0" fontId="107" fillId="0" borderId="11" xfId="0" applyFont="1" applyBorder="1" applyAlignment="1">
      <alignment horizontal="left" vertical="center" wrapText="1"/>
    </xf>
    <xf numFmtId="0" fontId="108" fillId="0" borderId="13" xfId="0" applyFont="1" applyBorder="1" applyAlignment="1">
      <alignment horizontal="left" vertical="center" wrapText="1" indent="7"/>
    </xf>
    <xf numFmtId="0" fontId="108" fillId="0" borderId="13" xfId="0" applyFont="1" applyBorder="1" applyAlignment="1">
      <alignment horizontal="left" vertical="center" indent="7"/>
    </xf>
    <xf numFmtId="0" fontId="26" fillId="0" borderId="11" xfId="0" applyFont="1" applyBorder="1" applyAlignment="1">
      <alignment horizontal="left" vertical="center"/>
    </xf>
    <xf numFmtId="0" fontId="108" fillId="0" borderId="13" xfId="0" quotePrefix="1" applyFont="1" applyBorder="1" applyAlignment="1">
      <alignment horizontal="left" vertical="center" indent="7"/>
    </xf>
    <xf numFmtId="0" fontId="26" fillId="0" borderId="11" xfId="0" applyFont="1" applyBorder="1" applyAlignment="1">
      <alignment horizontal="left" vertical="center" indent="7"/>
    </xf>
    <xf numFmtId="0" fontId="106" fillId="0" borderId="11" xfId="0" applyFont="1" applyBorder="1" applyAlignment="1">
      <alignment horizontal="left" vertical="center"/>
    </xf>
    <xf numFmtId="0" fontId="106" fillId="0" borderId="12" xfId="0" applyFont="1" applyBorder="1" applyAlignment="1">
      <alignment horizontal="center" vertical="center"/>
    </xf>
    <xf numFmtId="0" fontId="110" fillId="0" borderId="89" xfId="3" applyFont="1" applyBorder="1" applyAlignment="1">
      <alignment vertical="center"/>
    </xf>
    <xf numFmtId="0" fontId="110" fillId="0" borderId="36" xfId="3" applyFont="1" applyBorder="1" applyAlignment="1">
      <alignment vertical="center"/>
    </xf>
    <xf numFmtId="0" fontId="110" fillId="0" borderId="26" xfId="3" applyFont="1" applyBorder="1" applyAlignment="1">
      <alignment vertical="center"/>
    </xf>
    <xf numFmtId="0" fontId="110" fillId="0" borderId="9" xfId="3" applyFont="1" applyBorder="1" applyAlignment="1">
      <alignment vertical="center"/>
    </xf>
    <xf numFmtId="0" fontId="110" fillId="0" borderId="0" xfId="3" applyFont="1" applyBorder="1" applyAlignment="1">
      <alignment vertical="center"/>
    </xf>
    <xf numFmtId="0" fontId="111" fillId="0" borderId="0" xfId="0" applyFont="1" applyAlignment="1">
      <alignment vertical="center"/>
    </xf>
    <xf numFmtId="0" fontId="111" fillId="0" borderId="40" xfId="0" applyFont="1" applyBorder="1" applyAlignment="1">
      <alignment horizontal="center" vertical="center"/>
    </xf>
    <xf numFmtId="0" fontId="111" fillId="0" borderId="17" xfId="0" applyFont="1" applyBorder="1" applyAlignment="1">
      <alignment horizontal="center" vertical="center"/>
    </xf>
    <xf numFmtId="0" fontId="111" fillId="0" borderId="107" xfId="0" applyFont="1" applyBorder="1" applyAlignment="1">
      <alignment horizontal="center" vertical="center"/>
    </xf>
    <xf numFmtId="0" fontId="111" fillId="0" borderId="108" xfId="0" applyFont="1" applyBorder="1" applyAlignment="1">
      <alignment horizontal="center" vertical="center"/>
    </xf>
    <xf numFmtId="0" fontId="112" fillId="0" borderId="38" xfId="0" applyFont="1" applyBorder="1" applyAlignment="1">
      <alignment horizontal="right" vertical="center"/>
    </xf>
    <xf numFmtId="168" fontId="113" fillId="0" borderId="3" xfId="0" applyNumberFormat="1" applyFont="1" applyBorder="1" applyAlignment="1">
      <alignment horizontal="center" vertical="center"/>
    </xf>
    <xf numFmtId="168" fontId="113" fillId="0" borderId="29" xfId="0" applyNumberFormat="1" applyFont="1" applyBorder="1" applyAlignment="1">
      <alignment horizontal="center" vertical="center"/>
    </xf>
    <xf numFmtId="168" fontId="113" fillId="0" borderId="62" xfId="0" applyNumberFormat="1" applyFont="1" applyBorder="1" applyAlignment="1">
      <alignment horizontal="center" vertical="center"/>
    </xf>
    <xf numFmtId="168" fontId="114" fillId="0" borderId="109" xfId="0" applyNumberFormat="1" applyFont="1" applyBorder="1" applyAlignment="1">
      <alignment horizontal="center" vertical="center"/>
    </xf>
    <xf numFmtId="0" fontId="115" fillId="0" borderId="37" xfId="0" applyFont="1" applyBorder="1" applyAlignment="1">
      <alignment horizontal="right" vertical="center"/>
    </xf>
    <xf numFmtId="168" fontId="116" fillId="0" borderId="5" xfId="0" applyNumberFormat="1" applyFont="1" applyBorder="1" applyAlignment="1">
      <alignment horizontal="center" vertical="center"/>
    </xf>
    <xf numFmtId="168" fontId="116" fillId="0" borderId="1" xfId="0" applyNumberFormat="1" applyFont="1" applyBorder="1" applyAlignment="1">
      <alignment horizontal="center" vertical="center"/>
    </xf>
    <xf numFmtId="168" fontId="116" fillId="0" borderId="45" xfId="0" applyNumberFormat="1" applyFont="1" applyBorder="1" applyAlignment="1">
      <alignment horizontal="center" vertical="center"/>
    </xf>
    <xf numFmtId="168" fontId="117" fillId="0" borderId="110" xfId="0" applyNumberFormat="1" applyFont="1" applyBorder="1" applyAlignment="1">
      <alignment horizontal="center" vertical="center"/>
    </xf>
    <xf numFmtId="0" fontId="118" fillId="0" borderId="111" xfId="0" applyFont="1" applyBorder="1" applyAlignment="1">
      <alignment horizontal="right" vertical="center" wrapText="1"/>
    </xf>
    <xf numFmtId="168" fontId="120" fillId="0" borderId="24" xfId="0" applyNumberFormat="1" applyFont="1" applyBorder="1" applyAlignment="1">
      <alignment horizontal="center" vertical="center"/>
    </xf>
    <xf numFmtId="168" fontId="120" fillId="0" borderId="22" xfId="0" applyNumberFormat="1" applyFont="1" applyBorder="1" applyAlignment="1">
      <alignment horizontal="center" vertical="center"/>
    </xf>
    <xf numFmtId="168" fontId="120" fillId="0" borderId="112" xfId="0" applyNumberFormat="1" applyFont="1" applyBorder="1" applyAlignment="1">
      <alignment horizontal="center" vertical="center"/>
    </xf>
    <xf numFmtId="168" fontId="121" fillId="0" borderId="113" xfId="0" applyNumberFormat="1" applyFont="1" applyBorder="1" applyAlignment="1">
      <alignment horizontal="center" vertical="center"/>
    </xf>
    <xf numFmtId="0" fontId="122" fillId="0" borderId="114" xfId="0" applyFont="1" applyBorder="1" applyAlignment="1">
      <alignment horizontal="right" vertical="center"/>
    </xf>
    <xf numFmtId="168" fontId="122" fillId="0" borderId="115" xfId="0" applyNumberFormat="1" applyFont="1" applyBorder="1" applyAlignment="1">
      <alignment horizontal="center" vertical="center"/>
    </xf>
    <xf numFmtId="168" fontId="122" fillId="0" borderId="116" xfId="0" applyNumberFormat="1" applyFont="1" applyBorder="1" applyAlignment="1">
      <alignment horizontal="center" vertical="center"/>
    </xf>
    <xf numFmtId="168" fontId="122" fillId="0" borderId="117" xfId="0" applyNumberFormat="1" applyFont="1" applyBorder="1" applyAlignment="1">
      <alignment horizontal="center" vertical="center"/>
    </xf>
    <xf numFmtId="168" fontId="122" fillId="0" borderId="118" xfId="0" applyNumberFormat="1" applyFont="1" applyBorder="1" applyAlignment="1">
      <alignment horizontal="center" vertical="center"/>
    </xf>
    <xf numFmtId="0" fontId="123" fillId="0" borderId="119" xfId="0" applyFont="1" applyBorder="1" applyAlignment="1">
      <alignment vertical="center"/>
    </xf>
    <xf numFmtId="0" fontId="5" fillId="3" borderId="1" xfId="0" applyFont="1" applyFill="1" applyBorder="1"/>
    <xf numFmtId="0" fontId="123" fillId="0" borderId="2" xfId="0" applyFont="1" applyBorder="1" applyAlignment="1">
      <alignment horizontal="center" vertical="center"/>
    </xf>
    <xf numFmtId="0" fontId="123" fillId="0" borderId="10" xfId="0" applyFont="1" applyBorder="1" applyAlignment="1">
      <alignment horizontal="center" vertical="center"/>
    </xf>
    <xf numFmtId="0" fontId="123" fillId="0" borderId="11" xfId="0" applyFont="1" applyBorder="1" applyAlignment="1">
      <alignment horizontal="center" vertical="center"/>
    </xf>
    <xf numFmtId="0" fontId="123" fillId="0" borderId="12" xfId="0" applyFont="1" applyBorder="1" applyAlignment="1">
      <alignment horizontal="center" vertical="center"/>
    </xf>
    <xf numFmtId="0" fontId="124" fillId="0" borderId="11" xfId="0" applyFont="1" applyBorder="1" applyAlignment="1">
      <alignment vertical="center"/>
    </xf>
    <xf numFmtId="0" fontId="123" fillId="0" borderId="11" xfId="0" applyFont="1" applyBorder="1" applyAlignment="1">
      <alignment vertical="center"/>
    </xf>
    <xf numFmtId="0" fontId="2" fillId="17" borderId="1" xfId="0" applyFont="1" applyFill="1" applyBorder="1" applyAlignment="1">
      <alignment vertical="center"/>
    </xf>
    <xf numFmtId="0" fontId="2" fillId="19" borderId="1" xfId="0" applyFont="1" applyFill="1" applyBorder="1" applyAlignment="1">
      <alignment vertical="center"/>
    </xf>
    <xf numFmtId="0" fontId="0" fillId="17" borderId="1" xfId="0" applyFill="1" applyBorder="1"/>
    <xf numFmtId="0" fontId="0" fillId="9" borderId="1" xfId="0" applyFill="1" applyBorder="1"/>
    <xf numFmtId="164" fontId="57" fillId="0" borderId="1" xfId="0" applyNumberFormat="1" applyFont="1" applyBorder="1" applyAlignment="1">
      <alignment horizontal="center" vertical="center" wrapText="1"/>
    </xf>
    <xf numFmtId="0" fontId="78" fillId="0" borderId="0" xfId="0" applyFont="1" applyAlignment="1">
      <alignment horizontal="center" vertical="center"/>
    </xf>
    <xf numFmtId="0" fontId="70" fillId="3" borderId="0" xfId="0" applyFont="1" applyFill="1" applyAlignment="1">
      <alignment horizontal="center" vertical="center" wrapText="1"/>
    </xf>
    <xf numFmtId="0" fontId="5" fillId="3" borderId="0" xfId="0" applyFont="1" applyFill="1" applyAlignment="1">
      <alignment horizontal="left" vertical="center" wrapText="1"/>
    </xf>
    <xf numFmtId="0" fontId="10" fillId="3" borderId="0" xfId="3" applyFill="1" applyBorder="1" applyAlignment="1">
      <alignment vertical="center" wrapText="1"/>
    </xf>
    <xf numFmtId="0" fontId="0" fillId="0" borderId="0" xfId="0" applyAlignment="1">
      <alignment vertical="center" wrapText="1"/>
    </xf>
    <xf numFmtId="0" fontId="76" fillId="23" borderId="0" xfId="0" applyFont="1" applyFill="1" applyAlignment="1">
      <alignment horizontal="left" vertical="center"/>
    </xf>
    <xf numFmtId="0" fontId="69" fillId="3" borderId="0" xfId="0" applyFont="1" applyFill="1" applyAlignment="1">
      <alignment horizontal="left" vertical="center" wrapText="1"/>
    </xf>
    <xf numFmtId="0" fontId="79" fillId="3" borderId="0" xfId="0" applyFont="1" applyFill="1" applyAlignment="1">
      <alignment horizontal="left" vertical="center" wrapText="1"/>
    </xf>
    <xf numFmtId="0" fontId="76" fillId="24" borderId="0" xfId="0" applyFont="1" applyFill="1" applyAlignment="1">
      <alignment horizontal="center" vertical="center"/>
    </xf>
    <xf numFmtId="0" fontId="75" fillId="3" borderId="0" xfId="0" applyFont="1" applyFill="1" applyAlignment="1">
      <alignment horizontal="left" vertical="center" wrapText="1"/>
    </xf>
    <xf numFmtId="0" fontId="75" fillId="9" borderId="0" xfId="0" quotePrefix="1" applyFont="1" applyFill="1" applyAlignment="1">
      <alignment horizontal="left" vertical="center" wrapText="1"/>
    </xf>
    <xf numFmtId="0" fontId="86" fillId="26" borderId="0" xfId="0" applyFont="1" applyFill="1" applyAlignment="1">
      <alignment horizontal="left" vertical="center" wrapText="1"/>
    </xf>
    <xf numFmtId="0" fontId="78" fillId="0" borderId="0" xfId="0" applyFont="1" applyAlignment="1">
      <alignment horizontal="center" vertical="center" wrapText="1"/>
    </xf>
    <xf numFmtId="0" fontId="7" fillId="3" borderId="0" xfId="0" applyFont="1" applyFill="1" applyAlignment="1" applyProtection="1">
      <alignment vertical="center" wrapText="1"/>
      <protection locked="0"/>
    </xf>
    <xf numFmtId="167" fontId="91" fillId="3" borderId="0" xfId="0" applyNumberFormat="1" applyFont="1" applyFill="1" applyAlignment="1">
      <alignment horizontal="left" vertical="center" wrapText="1"/>
    </xf>
    <xf numFmtId="0" fontId="76" fillId="24" borderId="89" xfId="0" applyFont="1" applyFill="1" applyBorder="1" applyAlignment="1">
      <alignment horizontal="center" vertical="center"/>
    </xf>
    <xf numFmtId="0" fontId="78" fillId="9" borderId="45" xfId="0" applyFont="1" applyFill="1" applyBorder="1" applyAlignment="1">
      <alignment horizontal="left" vertical="center" wrapText="1"/>
    </xf>
    <xf numFmtId="0" fontId="78" fillId="9" borderId="26" xfId="0" applyFont="1" applyFill="1" applyBorder="1" applyAlignment="1">
      <alignment horizontal="left" vertical="center" wrapText="1"/>
    </xf>
    <xf numFmtId="0" fontId="78" fillId="9" borderId="9" xfId="0" applyFont="1" applyFill="1" applyBorder="1" applyAlignment="1">
      <alignment horizontal="left" vertical="center" wrapText="1"/>
    </xf>
    <xf numFmtId="0" fontId="64" fillId="0" borderId="0" xfId="0" applyFont="1"/>
    <xf numFmtId="0" fontId="97" fillId="29" borderId="45" xfId="0" applyFont="1" applyFill="1" applyBorder="1" applyAlignment="1">
      <alignment horizontal="left" vertical="top" wrapText="1"/>
    </xf>
    <xf numFmtId="0" fontId="97" fillId="29" borderId="26" xfId="0" applyFont="1" applyFill="1" applyBorder="1" applyAlignment="1">
      <alignment horizontal="left" vertical="top" wrapText="1"/>
    </xf>
    <xf numFmtId="0" fontId="97" fillId="29" borderId="9" xfId="0" applyFont="1" applyFill="1" applyBorder="1" applyAlignment="1">
      <alignment horizontal="left" vertical="top" wrapText="1"/>
    </xf>
    <xf numFmtId="1" fontId="38" fillId="0" borderId="13" xfId="0" applyNumberFormat="1" applyFont="1" applyBorder="1" applyAlignment="1" applyProtection="1">
      <alignment horizontal="center" vertical="center" textRotation="90" wrapText="1"/>
      <protection locked="0"/>
    </xf>
    <xf numFmtId="1" fontId="38" fillId="0" borderId="11" xfId="0" applyNumberFormat="1" applyFont="1" applyBorder="1" applyAlignment="1" applyProtection="1">
      <alignment horizontal="center" vertical="center" textRotation="90" wrapText="1"/>
      <protection locked="0"/>
    </xf>
    <xf numFmtId="0" fontId="38" fillId="7" borderId="14" xfId="0" applyFont="1" applyFill="1" applyBorder="1" applyAlignment="1" applyProtection="1">
      <alignment horizontal="center" vertical="center" textRotation="90" wrapText="1"/>
      <protection locked="0"/>
    </xf>
    <xf numFmtId="0" fontId="38" fillId="7" borderId="13" xfId="0" applyFont="1" applyFill="1" applyBorder="1" applyAlignment="1" applyProtection="1">
      <alignment horizontal="center" vertical="center" textRotation="90" wrapText="1"/>
      <protection locked="0"/>
    </xf>
    <xf numFmtId="0" fontId="38" fillId="7" borderId="70" xfId="0" applyFont="1" applyFill="1" applyBorder="1" applyAlignment="1" applyProtection="1">
      <alignment horizontal="center" vertical="center" textRotation="90" wrapText="1"/>
      <protection locked="0"/>
    </xf>
    <xf numFmtId="0" fontId="38" fillId="7" borderId="27" xfId="0" applyFont="1" applyFill="1" applyBorder="1" applyAlignment="1" applyProtection="1">
      <alignment horizontal="center" vertical="center" textRotation="90" wrapText="1"/>
      <protection locked="0"/>
    </xf>
    <xf numFmtId="0" fontId="97" fillId="29" borderId="45" xfId="0" applyFont="1" applyFill="1" applyBorder="1" applyAlignment="1">
      <alignment horizontal="center" vertical="top" wrapText="1"/>
    </xf>
    <xf numFmtId="0" fontId="97" fillId="29" borderId="26" xfId="0" applyFont="1" applyFill="1" applyBorder="1" applyAlignment="1">
      <alignment horizontal="center" vertical="top" wrapText="1"/>
    </xf>
    <xf numFmtId="0" fontId="97" fillId="29" borderId="9" xfId="0" applyFont="1" applyFill="1" applyBorder="1" applyAlignment="1">
      <alignment horizontal="center" vertical="top" wrapText="1"/>
    </xf>
    <xf numFmtId="0" fontId="48" fillId="0" borderId="0" xfId="0" applyFont="1" applyAlignment="1" applyProtection="1">
      <alignment horizontal="left" vertical="center"/>
      <protection locked="0"/>
    </xf>
    <xf numFmtId="0" fontId="27" fillId="3" borderId="3" xfId="0" applyFont="1" applyFill="1" applyBorder="1" applyAlignment="1" applyProtection="1">
      <alignment horizontal="center" vertical="center" textRotation="90"/>
      <protection locked="0"/>
    </xf>
    <xf numFmtId="0" fontId="27" fillId="3" borderId="5" xfId="0" applyFont="1" applyFill="1" applyBorder="1" applyAlignment="1" applyProtection="1">
      <alignment horizontal="center" vertical="center" textRotation="90"/>
      <protection locked="0"/>
    </xf>
    <xf numFmtId="0" fontId="27" fillId="3" borderId="34" xfId="0" applyFont="1" applyFill="1" applyBorder="1" applyAlignment="1" applyProtection="1">
      <alignment horizontal="center" vertical="center" textRotation="90" wrapText="1"/>
      <protection locked="0"/>
    </xf>
    <xf numFmtId="0" fontId="27" fillId="3" borderId="26" xfId="0" applyFont="1" applyFill="1" applyBorder="1" applyAlignment="1" applyProtection="1">
      <alignment horizontal="center" vertical="center" textRotation="90" wrapText="1"/>
      <protection locked="0"/>
    </xf>
    <xf numFmtId="0" fontId="27" fillId="3" borderId="44" xfId="0" applyFont="1" applyFill="1" applyBorder="1" applyAlignment="1" applyProtection="1">
      <alignment horizontal="center" vertical="center" textRotation="90" wrapText="1"/>
      <protection locked="0"/>
    </xf>
    <xf numFmtId="0" fontId="27" fillId="3" borderId="28" xfId="0" applyFont="1" applyFill="1" applyBorder="1" applyAlignment="1" applyProtection="1">
      <alignment horizontal="center" vertical="center" textRotation="90" wrapText="1"/>
      <protection locked="0"/>
    </xf>
    <xf numFmtId="1" fontId="41" fillId="13" borderId="22" xfId="0" applyNumberFormat="1" applyFont="1" applyFill="1" applyBorder="1" applyAlignment="1">
      <alignment horizontal="center" vertical="center"/>
    </xf>
    <xf numFmtId="1" fontId="41" fillId="13" borderId="32" xfId="0" applyNumberFormat="1" applyFont="1" applyFill="1" applyBorder="1" applyAlignment="1">
      <alignment horizontal="center" vertical="center"/>
    </xf>
    <xf numFmtId="1" fontId="42" fillId="13" borderId="25" xfId="0" applyNumberFormat="1" applyFont="1" applyFill="1" applyBorder="1" applyAlignment="1" applyProtection="1">
      <alignment horizontal="center" vertical="center"/>
      <protection locked="0"/>
    </xf>
    <xf numFmtId="1" fontId="42" fillId="13" borderId="35" xfId="0" applyNumberFormat="1" applyFont="1" applyFill="1" applyBorder="1" applyAlignment="1" applyProtection="1">
      <alignment horizontal="center" vertical="center"/>
      <protection locked="0"/>
    </xf>
    <xf numFmtId="0" fontId="41" fillId="13" borderId="22" xfId="0" applyFont="1" applyFill="1" applyBorder="1" applyAlignment="1" applyProtection="1">
      <alignment horizontal="left" vertical="center" wrapText="1"/>
      <protection locked="0"/>
    </xf>
    <xf numFmtId="0" fontId="41" fillId="13" borderId="32" xfId="0" applyFont="1" applyFill="1" applyBorder="1" applyAlignment="1" applyProtection="1">
      <alignment horizontal="left" vertical="center" wrapText="1"/>
      <protection locked="0"/>
    </xf>
    <xf numFmtId="0" fontId="27" fillId="3" borderId="59" xfId="0" applyFont="1" applyFill="1" applyBorder="1" applyAlignment="1" applyProtection="1">
      <alignment horizontal="center" vertical="center" textRotation="90" wrapText="1"/>
      <protection locked="0"/>
    </xf>
    <xf numFmtId="0" fontId="27" fillId="3" borderId="30" xfId="0" applyFont="1" applyFill="1" applyBorder="1" applyAlignment="1" applyProtection="1">
      <alignment horizontal="center" vertical="center" textRotation="90" wrapText="1"/>
      <protection locked="0"/>
    </xf>
    <xf numFmtId="0" fontId="27" fillId="3" borderId="60" xfId="0" applyFont="1" applyFill="1" applyBorder="1" applyAlignment="1" applyProtection="1">
      <alignment horizontal="center" vertical="center" textRotation="90" wrapText="1"/>
      <protection locked="0"/>
    </xf>
    <xf numFmtId="0" fontId="32" fillId="4" borderId="14" xfId="0" applyFont="1" applyFill="1" applyBorder="1" applyAlignment="1" applyProtection="1">
      <alignment horizontal="center" vertical="center" textRotation="90" wrapText="1"/>
      <protection locked="0"/>
    </xf>
    <xf numFmtId="0" fontId="32" fillId="4" borderId="13" xfId="0" applyFont="1" applyFill="1" applyBorder="1" applyAlignment="1" applyProtection="1">
      <alignment horizontal="center" vertical="center" textRotation="90" wrapText="1"/>
      <protection locked="0"/>
    </xf>
    <xf numFmtId="0" fontId="32" fillId="4" borderId="11" xfId="0" applyFont="1" applyFill="1" applyBorder="1" applyAlignment="1" applyProtection="1">
      <alignment horizontal="center" vertical="center" textRotation="90" wrapText="1"/>
      <protection locked="0"/>
    </xf>
    <xf numFmtId="0" fontId="97" fillId="29" borderId="20" xfId="0" applyFont="1" applyFill="1" applyBorder="1" applyAlignment="1">
      <alignment horizontal="left" vertical="top" wrapText="1"/>
    </xf>
    <xf numFmtId="0" fontId="97" fillId="29" borderId="21" xfId="0" applyFont="1" applyFill="1" applyBorder="1" applyAlignment="1">
      <alignment horizontal="left" vertical="top" wrapText="1"/>
    </xf>
    <xf numFmtId="0" fontId="97" fillId="29" borderId="10" xfId="0" applyFont="1" applyFill="1" applyBorder="1" applyAlignment="1">
      <alignment horizontal="left" vertical="top" wrapText="1"/>
    </xf>
    <xf numFmtId="0" fontId="37" fillId="10" borderId="23"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97" fillId="29" borderId="20" xfId="0" applyFont="1" applyFill="1" applyBorder="1" applyAlignment="1">
      <alignment horizontal="center" vertical="top" wrapText="1"/>
    </xf>
    <xf numFmtId="0" fontId="97" fillId="29" borderId="21" xfId="0" applyFont="1" applyFill="1" applyBorder="1" applyAlignment="1">
      <alignment horizontal="center" vertical="top" wrapText="1"/>
    </xf>
    <xf numFmtId="0" fontId="97" fillId="29" borderId="10" xfId="0" applyFont="1" applyFill="1" applyBorder="1" applyAlignment="1">
      <alignment horizontal="center" vertical="top" wrapText="1"/>
    </xf>
    <xf numFmtId="0" fontId="101" fillId="17" borderId="14" xfId="0" applyFont="1" applyFill="1" applyBorder="1" applyAlignment="1">
      <alignment horizontal="center" vertical="center" wrapText="1"/>
    </xf>
    <xf numFmtId="0" fontId="101" fillId="17" borderId="13" xfId="0" applyFont="1" applyFill="1" applyBorder="1" applyAlignment="1">
      <alignment horizontal="center" vertical="center" wrapText="1"/>
    </xf>
    <xf numFmtId="0" fontId="101" fillId="17" borderId="11" xfId="0" applyFont="1" applyFill="1" applyBorder="1" applyAlignment="1">
      <alignment horizontal="center" vertical="center" wrapText="1"/>
    </xf>
    <xf numFmtId="0" fontId="0" fillId="3" borderId="14" xfId="0" applyFill="1" applyBorder="1" applyAlignment="1">
      <alignment horizontal="center"/>
    </xf>
    <xf numFmtId="0" fontId="0" fillId="3" borderId="13" xfId="0" applyFill="1" applyBorder="1" applyAlignment="1">
      <alignment horizontal="center"/>
    </xf>
    <xf numFmtId="0" fontId="0" fillId="3" borderId="11" xfId="0" applyFill="1" applyBorder="1" applyAlignment="1">
      <alignment horizontal="center"/>
    </xf>
    <xf numFmtId="0" fontId="101" fillId="11" borderId="14" xfId="0" applyFont="1" applyFill="1" applyBorder="1" applyAlignment="1">
      <alignment horizontal="center" vertical="center" wrapText="1"/>
    </xf>
    <xf numFmtId="0" fontId="101" fillId="11" borderId="13" xfId="0" applyFont="1" applyFill="1" applyBorder="1" applyAlignment="1">
      <alignment horizontal="center" vertical="center" wrapText="1"/>
    </xf>
    <xf numFmtId="0" fontId="101" fillId="11" borderId="11" xfId="0" applyFont="1" applyFill="1" applyBorder="1" applyAlignment="1">
      <alignment horizontal="center" vertical="center" wrapText="1"/>
    </xf>
    <xf numFmtId="0" fontId="61" fillId="20" borderId="51" xfId="0" applyFont="1" applyFill="1" applyBorder="1" applyAlignment="1">
      <alignment horizontal="center" vertical="center" wrapText="1"/>
    </xf>
    <xf numFmtId="0" fontId="61" fillId="20" borderId="48" xfId="0" applyFont="1" applyFill="1" applyBorder="1" applyAlignment="1">
      <alignment horizontal="center" vertical="center" wrapText="1"/>
    </xf>
    <xf numFmtId="0" fontId="61" fillId="20" borderId="50" xfId="0" applyFont="1" applyFill="1" applyBorder="1" applyAlignment="1">
      <alignment horizontal="center" vertical="center" wrapText="1"/>
    </xf>
    <xf numFmtId="0" fontId="61" fillId="20" borderId="47" xfId="0" applyFont="1" applyFill="1" applyBorder="1" applyAlignment="1">
      <alignment horizontal="center" vertical="center" wrapText="1"/>
    </xf>
    <xf numFmtId="0" fontId="61" fillId="20" borderId="49" xfId="0" applyFont="1" applyFill="1" applyBorder="1" applyAlignment="1">
      <alignment horizontal="center" vertical="center" wrapText="1"/>
    </xf>
    <xf numFmtId="0" fontId="61" fillId="20" borderId="46" xfId="0" applyFont="1" applyFill="1" applyBorder="1" applyAlignment="1">
      <alignment horizontal="center" vertical="center" wrapText="1"/>
    </xf>
    <xf numFmtId="0" fontId="61" fillId="20" borderId="52" xfId="0" applyFont="1" applyFill="1" applyBorder="1" applyAlignment="1">
      <alignment horizontal="center" vertical="center" wrapText="1"/>
    </xf>
    <xf numFmtId="0" fontId="61" fillId="20" borderId="53" xfId="0" applyFont="1" applyFill="1" applyBorder="1" applyAlignment="1">
      <alignment horizontal="center" vertical="center" wrapText="1"/>
    </xf>
    <xf numFmtId="0" fontId="61" fillId="20" borderId="54" xfId="0" applyFont="1" applyFill="1" applyBorder="1" applyAlignment="1">
      <alignment horizontal="center" vertical="center" wrapText="1"/>
    </xf>
    <xf numFmtId="0" fontId="61" fillId="21" borderId="56" xfId="0" applyFont="1" applyFill="1" applyBorder="1" applyAlignment="1">
      <alignment vertical="center" wrapText="1"/>
    </xf>
    <xf numFmtId="0" fontId="61" fillId="21" borderId="55" xfId="0" applyFont="1" applyFill="1" applyBorder="1" applyAlignment="1">
      <alignment vertical="center" wrapText="1"/>
    </xf>
    <xf numFmtId="0" fontId="61" fillId="21" borderId="51" xfId="0" applyFont="1" applyFill="1" applyBorder="1" applyAlignment="1">
      <alignment vertical="center" wrapText="1"/>
    </xf>
    <xf numFmtId="0" fontId="61" fillId="21" borderId="48" xfId="0" applyFont="1" applyFill="1" applyBorder="1" applyAlignment="1">
      <alignment vertical="center" wrapText="1"/>
    </xf>
    <xf numFmtId="0" fontId="61" fillId="21" borderId="50" xfId="0" applyFont="1" applyFill="1" applyBorder="1" applyAlignment="1">
      <alignment vertical="center" wrapText="1"/>
    </xf>
    <xf numFmtId="0" fontId="61" fillId="21" borderId="47" xfId="0" applyFont="1" applyFill="1" applyBorder="1" applyAlignment="1">
      <alignment vertical="center" wrapText="1"/>
    </xf>
    <xf numFmtId="0" fontId="61" fillId="21" borderId="49" xfId="0" applyFont="1" applyFill="1" applyBorder="1" applyAlignment="1">
      <alignment vertical="center" wrapText="1"/>
    </xf>
    <xf numFmtId="0" fontId="61" fillId="21" borderId="46" xfId="0" applyFont="1" applyFill="1" applyBorder="1" applyAlignment="1">
      <alignment vertical="center" wrapText="1"/>
    </xf>
    <xf numFmtId="0" fontId="0" fillId="0" borderId="0" xfId="0" applyAlignment="1">
      <alignment horizontal="center" vertical="center"/>
    </xf>
  </cellXfs>
  <cellStyles count="9">
    <cellStyle name="Lien hypertexte" xfId="3" builtinId="8"/>
    <cellStyle name="Milliers" xfId="7" builtinId="3"/>
    <cellStyle name="Monétaire" xfId="8" builtinId="4"/>
    <cellStyle name="Normal" xfId="0" builtinId="0"/>
    <cellStyle name="Normal 2" xfId="4" xr:uid="{00000000-0005-0000-0000-000002000000}"/>
    <cellStyle name="Normal 5" xfId="2" xr:uid="{00000000-0005-0000-0000-000003000000}"/>
    <cellStyle name="Pourcentage" xfId="1" builtinId="5"/>
    <cellStyle name="Pourcentage 2" xfId="6" xr:uid="{00000000-0005-0000-0000-000005000000}"/>
    <cellStyle name="Pourcentage 3" xfId="5" xr:uid="{00000000-0005-0000-0000-000006000000}"/>
  </cellStyles>
  <dxfs count="4">
    <dxf>
      <fill>
        <patternFill>
          <bgColor rgb="FFFF0000"/>
        </patternFill>
      </fill>
    </dxf>
    <dxf>
      <fill>
        <patternFill>
          <bgColor rgb="FFFF0000"/>
        </patternFill>
      </fill>
    </dxf>
    <dxf>
      <fill>
        <patternFill patternType="lightUp"/>
      </fill>
    </dxf>
    <dxf>
      <fill>
        <patternFill patternType="lightUp"/>
      </fill>
    </dxf>
  </dxfs>
  <tableStyles count="0" defaultTableStyle="TableStyleMedium2" defaultPivotStyle="PivotStyleLight16"/>
  <colors>
    <mruColors>
      <color rgb="FFF335BD"/>
      <color rgb="FF0E2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Production d'eau chaude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3142842694351498E-2"/>
          <c:y val="8.9558055555555557E-2"/>
          <c:w val="0.87861637612366539"/>
          <c:h val="0.73076861111111113"/>
        </c:manualLayout>
      </c:layout>
      <c:barChart>
        <c:barDir val="col"/>
        <c:grouping val="stacked"/>
        <c:varyColors val="0"/>
        <c:ser>
          <c:idx val="0"/>
          <c:order val="0"/>
          <c:tx>
            <c:strRef>
              <c:f>'Tableau 1 Besoins'!$A$25</c:f>
              <c:strCache>
                <c:ptCount val="1"/>
                <c:pt idx="0">
                  <c:v>ECS à 55 °C (MWh)</c:v>
                </c:pt>
              </c:strCache>
            </c:strRef>
          </c:tx>
          <c:spPr>
            <a:solidFill>
              <a:srgbClr val="0070C0"/>
            </a:solidFill>
            <a:ln>
              <a:noFill/>
            </a:ln>
            <a:effectLst/>
          </c:spPr>
          <c:invertIfNegative val="0"/>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Besoins'!$B$25:$M$25</c:f>
              <c:numCache>
                <c:formatCode>0.0" MWh"</c:formatCode>
                <c:ptCount val="12"/>
                <c:pt idx="0">
                  <c:v>6.37</c:v>
                </c:pt>
                <c:pt idx="1">
                  <c:v>5.93</c:v>
                </c:pt>
                <c:pt idx="2">
                  <c:v>6.28</c:v>
                </c:pt>
                <c:pt idx="3">
                  <c:v>5.87</c:v>
                </c:pt>
                <c:pt idx="4">
                  <c:v>5.81</c:v>
                </c:pt>
                <c:pt idx="5">
                  <c:v>5.51</c:v>
                </c:pt>
                <c:pt idx="6">
                  <c:v>5.53</c:v>
                </c:pt>
                <c:pt idx="7">
                  <c:v>5.07</c:v>
                </c:pt>
                <c:pt idx="8">
                  <c:v>5.71</c:v>
                </c:pt>
                <c:pt idx="9">
                  <c:v>5.81</c:v>
                </c:pt>
                <c:pt idx="10">
                  <c:v>5.87</c:v>
                </c:pt>
                <c:pt idx="11">
                  <c:v>6.28</c:v>
                </c:pt>
              </c:numCache>
            </c:numRef>
          </c:val>
          <c:extLst>
            <c:ext xmlns:c16="http://schemas.microsoft.com/office/drawing/2014/chart" uri="{C3380CC4-5D6E-409C-BE32-E72D297353CC}">
              <c16:uniqueId val="{00000000-847E-4EA5-9C04-59CEFB0372C6}"/>
            </c:ext>
          </c:extLst>
        </c:ser>
        <c:ser>
          <c:idx val="1"/>
          <c:order val="1"/>
          <c:tx>
            <c:strRef>
              <c:f>'Tableau 1 Besoins'!$A$26</c:f>
              <c:strCache>
                <c:ptCount val="1"/>
                <c:pt idx="0">
                  <c:v>Chauffage (MWh)</c:v>
                </c:pt>
              </c:strCache>
            </c:strRef>
          </c:tx>
          <c:spPr>
            <a:solidFill>
              <a:srgbClr val="7030A0"/>
            </a:solidFill>
            <a:ln>
              <a:noFill/>
            </a:ln>
            <a:effectLst/>
          </c:spPr>
          <c:invertIfNegative val="0"/>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Besoins'!$B$26:$M$26</c:f>
              <c:numCache>
                <c:formatCode>0.0" MWh"</c:formatCode>
                <c:ptCount val="12"/>
                <c:pt idx="0">
                  <c:v>18.5</c:v>
                </c:pt>
                <c:pt idx="1">
                  <c:v>11.93</c:v>
                </c:pt>
                <c:pt idx="2">
                  <c:v>6.1</c:v>
                </c:pt>
                <c:pt idx="3">
                  <c:v>3.45</c:v>
                </c:pt>
                <c:pt idx="4">
                  <c:v>0.72</c:v>
                </c:pt>
                <c:pt idx="5">
                  <c:v>0</c:v>
                </c:pt>
                <c:pt idx="6">
                  <c:v>0</c:v>
                </c:pt>
                <c:pt idx="7">
                  <c:v>0</c:v>
                </c:pt>
                <c:pt idx="8">
                  <c:v>0</c:v>
                </c:pt>
                <c:pt idx="9">
                  <c:v>3.42</c:v>
                </c:pt>
                <c:pt idx="10">
                  <c:v>11.53</c:v>
                </c:pt>
                <c:pt idx="11">
                  <c:v>18.04</c:v>
                </c:pt>
              </c:numCache>
            </c:numRef>
          </c:val>
          <c:extLst>
            <c:ext xmlns:c16="http://schemas.microsoft.com/office/drawing/2014/chart" uri="{C3380CC4-5D6E-409C-BE32-E72D297353CC}">
              <c16:uniqueId val="{00000001-847E-4EA5-9C04-59CEFB0372C6}"/>
            </c:ext>
          </c:extLst>
        </c:ser>
        <c:ser>
          <c:idx val="2"/>
          <c:order val="2"/>
          <c:tx>
            <c:strRef>
              <c:f>'Tableau 1 Besoins'!$A$27</c:f>
              <c:strCache>
                <c:ptCount val="1"/>
                <c:pt idx="0">
                  <c:v>Pertes ECS+Chauffage (stockage, boucle distribution) (MWh)</c:v>
                </c:pt>
              </c:strCache>
            </c:strRef>
          </c:tx>
          <c:spPr>
            <a:solidFill>
              <a:srgbClr val="F335BD"/>
            </a:solidFill>
            <a:ln>
              <a:solidFill>
                <a:schemeClr val="accent1">
                  <a:alpha val="96000"/>
                </a:schemeClr>
              </a:solidFill>
            </a:ln>
            <a:effectLst/>
          </c:spPr>
          <c:invertIfNegative val="0"/>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Besoins'!$B$27:$M$27</c:f>
              <c:numCache>
                <c:formatCode>0.0" MWh"</c:formatCode>
                <c:ptCount val="12"/>
                <c:pt idx="0">
                  <c:v>4.68</c:v>
                </c:pt>
                <c:pt idx="1">
                  <c:v>3.38</c:v>
                </c:pt>
                <c:pt idx="2">
                  <c:v>2.4700000000000002</c:v>
                </c:pt>
                <c:pt idx="3">
                  <c:v>1.91</c:v>
                </c:pt>
                <c:pt idx="4">
                  <c:v>1.44</c:v>
                </c:pt>
                <c:pt idx="5">
                  <c:v>1.25</c:v>
                </c:pt>
                <c:pt idx="6">
                  <c:v>1.36</c:v>
                </c:pt>
                <c:pt idx="7">
                  <c:v>1.19</c:v>
                </c:pt>
                <c:pt idx="8">
                  <c:v>1.67</c:v>
                </c:pt>
                <c:pt idx="9">
                  <c:v>1.92</c:v>
                </c:pt>
                <c:pt idx="10">
                  <c:v>3.34</c:v>
                </c:pt>
                <c:pt idx="11">
                  <c:v>4.58</c:v>
                </c:pt>
              </c:numCache>
            </c:numRef>
          </c:val>
          <c:extLst>
            <c:ext xmlns:c16="http://schemas.microsoft.com/office/drawing/2014/chart" uri="{C3380CC4-5D6E-409C-BE32-E72D297353CC}">
              <c16:uniqueId val="{00000002-847E-4EA5-9C04-59CEFB0372C6}"/>
            </c:ext>
          </c:extLst>
        </c:ser>
        <c:dLbls>
          <c:showLegendKey val="0"/>
          <c:showVal val="0"/>
          <c:showCatName val="0"/>
          <c:showSerName val="0"/>
          <c:showPercent val="0"/>
          <c:showBubbleSize val="0"/>
        </c:dLbls>
        <c:gapWidth val="219"/>
        <c:overlap val="100"/>
        <c:axId val="467152688"/>
        <c:axId val="467153016"/>
      </c:barChart>
      <c:lineChart>
        <c:grouping val="stacked"/>
        <c:varyColors val="0"/>
        <c:ser>
          <c:idx val="3"/>
          <c:order val="3"/>
          <c:tx>
            <c:strRef>
              <c:f>'Tableau 1 Besoins'!$A$28</c:f>
              <c:strCache>
                <c:ptCount val="1"/>
                <c:pt idx="0">
                  <c:v>TOTAL (MWh)</c:v>
                </c:pt>
              </c:strCache>
            </c:strRef>
          </c:tx>
          <c:spPr>
            <a:ln w="28575" cap="rnd">
              <a:noFill/>
              <a:round/>
            </a:ln>
            <a:effectLst/>
          </c:spPr>
          <c:marker>
            <c:symbol val="circle"/>
            <c:size val="5"/>
            <c:spPr>
              <a:solidFill>
                <a:srgbClr val="FF0000"/>
              </a:solidFill>
              <a:ln w="9525">
                <a:noFill/>
              </a:ln>
              <a:effectLst/>
            </c:spPr>
          </c:marker>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Besoins'!$B$28:$M$28</c:f>
              <c:numCache>
                <c:formatCode>0.0" MWh"</c:formatCode>
                <c:ptCount val="12"/>
                <c:pt idx="0">
                  <c:v>29.55</c:v>
                </c:pt>
                <c:pt idx="1">
                  <c:v>21.24</c:v>
                </c:pt>
                <c:pt idx="2">
                  <c:v>14.85</c:v>
                </c:pt>
                <c:pt idx="3">
                  <c:v>11.23</c:v>
                </c:pt>
                <c:pt idx="4">
                  <c:v>7.9699999999999989</c:v>
                </c:pt>
                <c:pt idx="5">
                  <c:v>6.76</c:v>
                </c:pt>
                <c:pt idx="6">
                  <c:v>6.8900000000000006</c:v>
                </c:pt>
                <c:pt idx="7">
                  <c:v>6.26</c:v>
                </c:pt>
                <c:pt idx="8">
                  <c:v>7.38</c:v>
                </c:pt>
                <c:pt idx="9">
                  <c:v>11.15</c:v>
                </c:pt>
                <c:pt idx="10">
                  <c:v>20.74</c:v>
                </c:pt>
                <c:pt idx="11">
                  <c:v>28.9</c:v>
                </c:pt>
              </c:numCache>
            </c:numRef>
          </c:val>
          <c:smooth val="0"/>
          <c:extLst>
            <c:ext xmlns:c16="http://schemas.microsoft.com/office/drawing/2014/chart" uri="{C3380CC4-5D6E-409C-BE32-E72D297353CC}">
              <c16:uniqueId val="{00000003-847E-4EA5-9C04-59CEFB0372C6}"/>
            </c:ext>
          </c:extLst>
        </c:ser>
        <c:dLbls>
          <c:showLegendKey val="0"/>
          <c:showVal val="0"/>
          <c:showCatName val="0"/>
          <c:showSerName val="0"/>
          <c:showPercent val="0"/>
          <c:showBubbleSize val="0"/>
        </c:dLbls>
        <c:marker val="1"/>
        <c:smooth val="0"/>
        <c:axId val="446009360"/>
        <c:axId val="446009032"/>
      </c:lineChart>
      <c:catAx>
        <c:axId val="46715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3016"/>
        <c:crosses val="autoZero"/>
        <c:auto val="1"/>
        <c:lblAlgn val="ctr"/>
        <c:lblOffset val="100"/>
        <c:noMultiLvlLbl val="0"/>
      </c:catAx>
      <c:valAx>
        <c:axId val="4671530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Besoins ECS ,</a:t>
                </a:r>
                <a:r>
                  <a:rPr lang="fr-FR" b="1" baseline="0"/>
                  <a:t> chauffage &amp; pertes globales (MWh)</a:t>
                </a:r>
                <a:endParaRPr lang="fr-FR"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2688"/>
        <c:crosses val="autoZero"/>
        <c:crossBetween val="between"/>
      </c:valAx>
      <c:valAx>
        <c:axId val="446009032"/>
        <c:scaling>
          <c:orientation val="minMax"/>
          <c:max val="30"/>
        </c:scaling>
        <c:delete val="0"/>
        <c:axPos val="r"/>
        <c:title>
          <c:tx>
            <c:rich>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r>
                  <a:rPr lang="fr-FR">
                    <a:solidFill>
                      <a:srgbClr val="FF0000"/>
                    </a:solidFill>
                  </a:rPr>
                  <a:t>Consommation de production d'eau chaude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FF0000"/>
                </a:solidFill>
                <a:latin typeface="+mn-lt"/>
                <a:ea typeface="+mn-ea"/>
                <a:cs typeface="+mn-cs"/>
              </a:defRPr>
            </a:pPr>
            <a:endParaRPr lang="fr-FR"/>
          </a:p>
        </c:txPr>
        <c:crossAx val="446009360"/>
        <c:crosses val="max"/>
        <c:crossBetween val="between"/>
      </c:valAx>
      <c:catAx>
        <c:axId val="446009360"/>
        <c:scaling>
          <c:orientation val="minMax"/>
        </c:scaling>
        <c:delete val="1"/>
        <c:axPos val="t"/>
        <c:numFmt formatCode="General" sourceLinked="1"/>
        <c:majorTickMark val="out"/>
        <c:minorTickMark val="none"/>
        <c:tickLblPos val="nextTo"/>
        <c:crossAx val="446009032"/>
        <c:crosses val="max"/>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rgbClr val="0070C0"/>
                </a:solidFill>
                <a:latin typeface="+mn-lt"/>
                <a:ea typeface="+mn-ea"/>
                <a:cs typeface="+mn-cs"/>
              </a:defRPr>
            </a:pPr>
            <a:endParaRPr lang="fr-FR"/>
          </a:p>
        </c:txPr>
      </c:legendEntry>
      <c:legendEntry>
        <c:idx val="1"/>
        <c:txPr>
          <a:bodyPr rot="0" spcFirstLastPara="1" vertOverflow="ellipsis" vert="horz" wrap="square" anchor="ctr" anchorCtr="1"/>
          <a:lstStyle/>
          <a:p>
            <a:pPr>
              <a:defRPr sz="800" b="0" i="0" u="none" strike="noStrike" kern="1200" baseline="0">
                <a:solidFill>
                  <a:srgbClr val="990099"/>
                </a:solidFill>
                <a:latin typeface="+mn-lt"/>
                <a:ea typeface="+mn-ea"/>
                <a:cs typeface="+mn-cs"/>
              </a:defRPr>
            </a:pPr>
            <a:endParaRPr lang="fr-FR"/>
          </a:p>
        </c:txPr>
      </c:legendEntry>
      <c:legendEntry>
        <c:idx val="2"/>
        <c:txPr>
          <a:bodyPr rot="0" spcFirstLastPara="1" vertOverflow="ellipsis" vert="horz" wrap="square" anchor="ctr" anchorCtr="1"/>
          <a:lstStyle/>
          <a:p>
            <a:pPr>
              <a:defRPr sz="800" b="0" i="0" u="none" strike="noStrike" kern="1200" baseline="0">
                <a:solidFill>
                  <a:srgbClr val="FF33CC"/>
                </a:solidFill>
                <a:latin typeface="+mn-lt"/>
                <a:ea typeface="+mn-ea"/>
                <a:cs typeface="+mn-cs"/>
              </a:defRPr>
            </a:pPr>
            <a:endParaRPr lang="fr-FR"/>
          </a:p>
        </c:txPr>
      </c:legendEntry>
      <c:legendEntry>
        <c:idx val="3"/>
        <c:txPr>
          <a:bodyPr rot="0" spcFirstLastPara="1" vertOverflow="ellipsis" vert="horz" wrap="square" anchor="ctr" anchorCtr="1"/>
          <a:lstStyle/>
          <a:p>
            <a:pPr>
              <a:defRPr sz="800" b="0" i="0" u="none" strike="noStrike" kern="1200" baseline="0">
                <a:solidFill>
                  <a:srgbClr val="FF0000"/>
                </a:solidFill>
                <a:latin typeface="+mn-lt"/>
                <a:ea typeface="+mn-ea"/>
                <a:cs typeface="+mn-cs"/>
              </a:defRPr>
            </a:pPr>
            <a:endParaRPr lang="fr-FR"/>
          </a:p>
        </c:txPr>
      </c:legendEntry>
      <c:layout>
        <c:manualLayout>
          <c:xMode val="edge"/>
          <c:yMode val="edge"/>
          <c:x val="0.2172284938938096"/>
          <c:y val="0.12595944444444443"/>
          <c:w val="0.59872317430909372"/>
          <c:h val="0.168723396600471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657225</xdr:colOff>
      <xdr:row>0</xdr:row>
      <xdr:rowOff>0</xdr:rowOff>
    </xdr:from>
    <xdr:to>
      <xdr:col>3</xdr:col>
      <xdr:colOff>295275</xdr:colOff>
      <xdr:row>5</xdr:row>
      <xdr:rowOff>257175</xdr:rowOff>
    </xdr:to>
    <xdr:pic>
      <xdr:nvPicPr>
        <xdr:cNvPr id="5" name="Imag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657225"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13</xdr:col>
      <xdr:colOff>707849</xdr:colOff>
      <xdr:row>117</xdr:row>
      <xdr:rowOff>0</xdr:rowOff>
    </xdr:to>
    <xdr:pic>
      <xdr:nvPicPr>
        <xdr:cNvPr id="2" name="Image 1">
          <a:extLst>
            <a:ext uri="{FF2B5EF4-FFF2-40B4-BE49-F238E27FC236}">
              <a16:creationId xmlns:a16="http://schemas.microsoft.com/office/drawing/2014/main" id="{E5975DC8-E63B-4256-B40C-630247595EC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00719C52-174C-4E40-967E-000A7731CB7D}"/>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50601347-9377-439D-B268-F3774FDFF42D}"/>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B4547E4C-3D55-4305-A98C-835660DB1C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481AB14A-3894-4BF9-ACD6-3137E504E9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53A280B0-6AD0-4576-BF7D-60170CA6EC6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85A59D74-16B6-4701-A15C-3210A9C05481}"/>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86D2E818-CA42-4057-A482-F0D3CA425BB9}"/>
            </a:ext>
          </a:extLst>
        </xdr:cNvPr>
        <xdr:cNvPicPr>
          <a:picLocks noChangeAspect="1"/>
        </xdr:cNvPicPr>
      </xdr:nvPicPr>
      <xdr:blipFill>
        <a:blip xmlns:r="http://schemas.openxmlformats.org/officeDocument/2006/relationships" r:embed="rId5"/>
        <a:stretch>
          <a:fillRect/>
        </a:stretch>
      </xdr:blipFill>
      <xdr:spPr>
        <a:xfrm>
          <a:off x="11087100" y="31232475"/>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F802770F-23A2-493C-9310-3915B807811E}"/>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1653268</xdr:colOff>
      <xdr:row>29</xdr:row>
      <xdr:rowOff>129268</xdr:rowOff>
    </xdr:from>
    <xdr:to>
      <xdr:col>6</xdr:col>
      <xdr:colOff>132952</xdr:colOff>
      <xdr:row>48</xdr:row>
      <xdr:rowOff>109768</xdr:rowOff>
    </xdr:to>
    <xdr:graphicFrame macro="">
      <xdr:nvGraphicFramePr>
        <xdr:cNvPr id="4" name="Graphique 3">
          <a:extLst>
            <a:ext uri="{FF2B5EF4-FFF2-40B4-BE49-F238E27FC236}">
              <a16:creationId xmlns:a16="http://schemas.microsoft.com/office/drawing/2014/main" id="{44676AE0-9E61-45E1-9775-56BA6C19F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0</xdr:colOff>
      <xdr:row>50</xdr:row>
      <xdr:rowOff>0</xdr:rowOff>
    </xdr:from>
    <xdr:ext cx="3050538" cy="2930938"/>
    <xdr:pic>
      <xdr:nvPicPr>
        <xdr:cNvPr id="5" name="Image 4" descr="Comprendre les zones climatiques de la RT 2012 | Isonat">
          <a:extLst>
            <a:ext uri="{FF2B5EF4-FFF2-40B4-BE49-F238E27FC236}">
              <a16:creationId xmlns:a16="http://schemas.microsoft.com/office/drawing/2014/main" id="{68B695F1-2698-4FDC-9F14-0FDFFAAB12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10607" y="9987643"/>
          <a:ext cx="3050538" cy="2930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23</xdr:col>
      <xdr:colOff>145521</xdr:colOff>
      <xdr:row>16</xdr:row>
      <xdr:rowOff>50800</xdr:rowOff>
    </xdr:from>
    <xdr:ext cx="5439480" cy="5270148"/>
    <xdr:pic>
      <xdr:nvPicPr>
        <xdr:cNvPr id="2" name="Image 1" descr="Comprendre les zones climatiques de la RT 2012 | Isonat">
          <a:extLst>
            <a:ext uri="{FF2B5EF4-FFF2-40B4-BE49-F238E27FC236}">
              <a16:creationId xmlns:a16="http://schemas.microsoft.com/office/drawing/2014/main" id="{857BF027-0A0A-43F8-81C3-323A0B1CE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1521" y="3098800"/>
          <a:ext cx="5439480" cy="52701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649432</xdr:colOff>
      <xdr:row>56</xdr:row>
      <xdr:rowOff>181841</xdr:rowOff>
    </xdr:from>
    <xdr:ext cx="3050538" cy="2930938"/>
    <xdr:pic>
      <xdr:nvPicPr>
        <xdr:cNvPr id="3" name="Image 2" descr="Comprendre les zones climatiques de la RT 2012 | Isonat">
          <a:extLst>
            <a:ext uri="{FF2B5EF4-FFF2-40B4-BE49-F238E27FC236}">
              <a16:creationId xmlns:a16="http://schemas.microsoft.com/office/drawing/2014/main" id="{B1F76649-C20E-4BC4-B0F7-103984F7C4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4732" y="2429741"/>
          <a:ext cx="3050538" cy="2930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demecloud.sharepoint.com/sites/C-SolaireThermique/Documents%20partages/CEF%20et%20CDC%20&#233;tudes%20de%20faisabilit&#233;/Projet/Solaire%20thermique%20eau%20chaude/Solaire%20thermique%20op&#233;ration%20d&#233;di&#233;e%20-%20Volet%20technique%20tableur%20-%202026.xlsx" TargetMode="External"/><Relationship Id="rId2" Type="http://schemas.microsoft.com/office/2019/04/relationships/externalLinkLongPath" Target="/sites/C-SolaireThermique/Documents%20partages/CEF%20et%20CDC%20&#233;tudes%20de%20faisabilit&#233;/Projet/Solaire%20thermique%20eau%20chaude/Solaire%20thermique%20op&#233;ration%20d&#233;di&#233;e%20-%20Volet%20technique%20tableur%20-%202026.xlsx?9DB3DA95" TargetMode="External"/><Relationship Id="rId1" Type="http://schemas.openxmlformats.org/officeDocument/2006/relationships/externalLinkPath" Target="file:///\\9DB3DA95\Solaire%20thermique%20op&#233;ration%20d&#233;di&#233;e%20-%20Volet%20technique%20tableur%20-%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TS/P&#244;le_TE/2.%20AAP/EnRR_RCU/Documents%20de%20candidature%20AAP%20ADEME%20R&#233;gion/Docs%20&#224;%20envoyer%20&#224;%20la%20R&#233;gion/AAP%20R&#233;seau%20de%20Chaleur_Dossier%20Techniqu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personal/simon_thouin_ademe_fr/Documents/Fonds%20Chaleur/2026/Evolutions%20FC%202026/Production%20eau%20chaude%20solaire%20thermique%20-%20Volet%20technique%20tableur%20-%20Op&#233;ration%20d&#233;di&#233;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PROJETS\FONDS_CHALEUR\M&#233;thode%20FC%202021\Solaire\VT%20(en%20cours)\VT_tab-Solaire_thermique-Op&#233;ration_d&#233;di&#233;e_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Volet Financier"/>
      <sheetName val="Tableau 1 Besoins"/>
      <sheetName val="Tableau 2 Installation"/>
      <sheetName val="Tableau 3 Production"/>
      <sheetName val="Tableau 4 OPEX"/>
      <sheetName val="Tableau 5 Impact sub"/>
      <sheetName val="Tableau 6 financières"/>
      <sheetName val="Paramètr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5">
          <cell r="A5" t="str">
            <v>Mesuré</v>
          </cell>
        </row>
        <row r="6">
          <cell r="A6" t="str">
            <v>Déduit facture</v>
          </cell>
        </row>
        <row r="7">
          <cell r="A7" t="str">
            <v>Théorique</v>
          </cell>
        </row>
        <row r="8">
          <cell r="A8" t="str">
            <v>Mesuré sur l'été</v>
          </cell>
        </row>
        <row r="9">
          <cell r="A9" t="str">
            <v>D'après audit énergétique</v>
          </cell>
        </row>
        <row r="10">
          <cell r="A10" t="str">
            <v>D'après étude BE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1. Mix énergétique actuel"/>
      <sheetName val="2. Mix énergétique du projet"/>
      <sheetName val="3. Abonnés"/>
      <sheetName val="4. Impact aide sur prix vente"/>
      <sheetName val="5. Synthèse projet"/>
      <sheetName val="6. Tableau des DN"/>
      <sheetName val="7. Détails des coûts"/>
      <sheetName val="8. CEP modèle ADEME"/>
      <sheetName val="Choix multip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Tableau 1 Besoins"/>
      <sheetName val="Tableau 2 Installation"/>
      <sheetName val="Tableau 3 Production"/>
      <sheetName val="Tableau 4 CAPEX OPEX"/>
      <sheetName val="Tableau 5 Impact subvention"/>
      <sheetName val="Tableau 6 Données financières"/>
      <sheetName val="Paramètr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HEITZMANN Mickaël" id="{3CCB64BB-E546-4974-92ED-084783E8A3B5}" userId="S::mickael.heitzmann@ademe.fr::bbb02407-6f63-450c-b9e2-14c01c132eb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3" dT="2023-08-01T13:46:08.79" personId="{3CCB64BB-E546-4974-92ED-084783E8A3B5}" id="{7EEBC5E1-0827-44F0-9BCE-A6A3F48C923B}">
    <text>Ajout aout 2023</text>
  </threadedComment>
  <threadedComment ref="E53" dT="2023-08-09T12:56:29.95" personId="{3CCB64BB-E546-4974-92ED-084783E8A3B5}" id="{8EF1199C-1663-4E82-99F5-A0E5852951E1}">
    <text>Rougis si conso au-delà du plafond</text>
  </threadedComment>
  <threadedComment ref="L53" dT="2023-08-01T13:46:32.21" personId="{3CCB64BB-E546-4974-92ED-084783E8A3B5}" id="{22F14198-6DE8-406C-8808-21FFA377E68A}">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3CCB64BB-E546-4974-92ED-084783E8A3B5}" id="{8DA5EFF7-B03B-4619-812D-3A3AEC6B3A4C}">
    <text>Sources données: CEREN 2021</text>
  </threadedComment>
  <threadedComment ref="B59" dT="2023-08-01T13:46:08.79" personId="{3CCB64BB-E546-4974-92ED-084783E8A3B5}" id="{A77311E3-4EFC-406A-AABC-64191F5A301A}">
    <text>Ajout aout 2023</text>
  </threadedComment>
  <threadedComment ref="E59" dT="2023-08-09T12:56:29.95" personId="{3CCB64BB-E546-4974-92ED-084783E8A3B5}" id="{8BDC96D2-C201-44DE-BA8C-BDDF1CB8629B}">
    <text>Rougis si conso au-delà du plafond</text>
  </threadedComment>
  <threadedComment ref="L59" dT="2023-08-01T13:46:32.21" personId="{3CCB64BB-E546-4974-92ED-084783E8A3B5}" id="{D9C0BC23-4299-45D3-953A-FAEF114004AD}">
    <text>Seuil d'efficacité énergétique</text>
  </threadedComment>
  <threadedComment ref="M59" dT="2023-08-09T12:35:54.52" personId="{3CCB64BB-E546-4974-92ED-084783E8A3B5}" id="{766FE3D2-4A99-4A12-856B-FF6029AE4980}">
    <text>Signale "Faible efficacité énergétique" ou "vigilance ECS"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solaire-collectif.fr/achat/les-pac-solaires-sur-capteurs-solaires-non-vitres-ou-pvt/PACSolaires.htm"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AE16-7AE8-4B42-9144-65A3A4AB6F97}">
  <dimension ref="B1:C99"/>
  <sheetViews>
    <sheetView topLeftCell="A73" workbookViewId="0">
      <selection activeCell="A20" sqref="A20"/>
    </sheetView>
  </sheetViews>
  <sheetFormatPr baseColWidth="10" defaultRowHeight="15" x14ac:dyDescent="0.25"/>
  <cols>
    <col min="2" max="2" width="27.42578125" customWidth="1"/>
  </cols>
  <sheetData>
    <row r="1" spans="2:3" ht="15.75" thickBot="1" x14ac:dyDescent="0.3"/>
    <row r="2" spans="2:3" ht="15.75" thickBot="1" x14ac:dyDescent="0.3">
      <c r="B2" s="421" t="s">
        <v>452</v>
      </c>
      <c r="C2" s="422" t="s">
        <v>189</v>
      </c>
    </row>
    <row r="3" spans="2:3" ht="15.75" thickBot="1" x14ac:dyDescent="0.3">
      <c r="B3" s="423"/>
      <c r="C3" s="424"/>
    </row>
    <row r="4" spans="2:3" ht="15.75" thickBot="1" x14ac:dyDescent="0.3">
      <c r="B4" s="425" t="s">
        <v>453</v>
      </c>
      <c r="C4" s="424" t="s">
        <v>111</v>
      </c>
    </row>
    <row r="5" spans="2:3" ht="15.75" thickBot="1" x14ac:dyDescent="0.3">
      <c r="B5" s="426" t="s">
        <v>454</v>
      </c>
      <c r="C5" s="424" t="s">
        <v>109</v>
      </c>
    </row>
    <row r="6" spans="2:3" ht="15.75" thickBot="1" x14ac:dyDescent="0.3">
      <c r="B6" s="426" t="s">
        <v>455</v>
      </c>
      <c r="C6" s="424" t="s">
        <v>111</v>
      </c>
    </row>
    <row r="7" spans="2:3" ht="15.75" thickBot="1" x14ac:dyDescent="0.3">
      <c r="B7" s="426" t="s">
        <v>456</v>
      </c>
      <c r="C7" s="424" t="s">
        <v>115</v>
      </c>
    </row>
    <row r="8" spans="2:3" ht="15.75" thickBot="1" x14ac:dyDescent="0.3">
      <c r="B8" s="426" t="s">
        <v>457</v>
      </c>
      <c r="C8" s="424" t="s">
        <v>111</v>
      </c>
    </row>
    <row r="9" spans="2:3" ht="15.75" thickBot="1" x14ac:dyDescent="0.3">
      <c r="B9" s="426" t="s">
        <v>458</v>
      </c>
      <c r="C9" s="424" t="s">
        <v>116</v>
      </c>
    </row>
    <row r="10" spans="2:3" ht="15.75" thickBot="1" x14ac:dyDescent="0.3">
      <c r="B10" s="426" t="s">
        <v>459</v>
      </c>
      <c r="C10" s="424" t="s">
        <v>115</v>
      </c>
    </row>
    <row r="11" spans="2:3" ht="15.75" thickBot="1" x14ac:dyDescent="0.3">
      <c r="B11" s="426" t="s">
        <v>460</v>
      </c>
      <c r="C11" s="424" t="s">
        <v>110</v>
      </c>
    </row>
    <row r="12" spans="2:3" ht="15.75" thickBot="1" x14ac:dyDescent="0.3">
      <c r="B12" s="426" t="s">
        <v>461</v>
      </c>
      <c r="C12" s="424" t="s">
        <v>114</v>
      </c>
    </row>
    <row r="13" spans="2:3" ht="15.75" thickBot="1" x14ac:dyDescent="0.3">
      <c r="B13" s="426" t="s">
        <v>462</v>
      </c>
      <c r="C13" s="424" t="s">
        <v>110</v>
      </c>
    </row>
    <row r="14" spans="2:3" ht="15.75" thickBot="1" x14ac:dyDescent="0.3">
      <c r="B14" s="426" t="s">
        <v>463</v>
      </c>
      <c r="C14" s="424" t="s">
        <v>116</v>
      </c>
    </row>
    <row r="15" spans="2:3" ht="15.75" thickBot="1" x14ac:dyDescent="0.3">
      <c r="B15" s="426" t="s">
        <v>464</v>
      </c>
      <c r="C15" s="424" t="s">
        <v>114</v>
      </c>
    </row>
    <row r="16" spans="2:3" ht="15.75" thickBot="1" x14ac:dyDescent="0.3">
      <c r="B16" s="426" t="s">
        <v>465</v>
      </c>
      <c r="C16" s="424" t="s">
        <v>116</v>
      </c>
    </row>
    <row r="17" spans="2:3" ht="15.75" thickBot="1" x14ac:dyDescent="0.3">
      <c r="B17" s="426" t="s">
        <v>466</v>
      </c>
      <c r="C17" s="424" t="s">
        <v>109</v>
      </c>
    </row>
    <row r="18" spans="2:3" ht="15.75" thickBot="1" x14ac:dyDescent="0.3">
      <c r="B18" s="426" t="s">
        <v>467</v>
      </c>
      <c r="C18" s="424" t="s">
        <v>111</v>
      </c>
    </row>
    <row r="19" spans="2:3" ht="15.75" thickBot="1" x14ac:dyDescent="0.3">
      <c r="B19" s="426" t="s">
        <v>468</v>
      </c>
      <c r="C19" s="424" t="s">
        <v>113</v>
      </c>
    </row>
    <row r="20" spans="2:3" ht="15.75" thickBot="1" x14ac:dyDescent="0.3">
      <c r="B20" s="426" t="s">
        <v>469</v>
      </c>
      <c r="C20" s="424" t="s">
        <v>113</v>
      </c>
    </row>
    <row r="21" spans="2:3" ht="15.75" thickBot="1" x14ac:dyDescent="0.3">
      <c r="B21" s="426" t="s">
        <v>470</v>
      </c>
      <c r="C21" s="424" t="s">
        <v>113</v>
      </c>
    </row>
    <row r="22" spans="2:3" ht="15.75" thickBot="1" x14ac:dyDescent="0.3">
      <c r="B22" s="426" t="s">
        <v>471</v>
      </c>
      <c r="C22" s="424" t="s">
        <v>111</v>
      </c>
    </row>
    <row r="23" spans="2:3" ht="15.75" thickBot="1" x14ac:dyDescent="0.3">
      <c r="B23" s="426" t="s">
        <v>472</v>
      </c>
      <c r="C23" s="424" t="s">
        <v>116</v>
      </c>
    </row>
    <row r="24" spans="2:3" ht="15.75" thickBot="1" x14ac:dyDescent="0.3">
      <c r="B24" s="426" t="s">
        <v>473</v>
      </c>
      <c r="C24" s="424" t="s">
        <v>116</v>
      </c>
    </row>
    <row r="25" spans="2:3" ht="15.75" thickBot="1" x14ac:dyDescent="0.3">
      <c r="B25" s="426" t="s">
        <v>474</v>
      </c>
      <c r="C25" s="424" t="s">
        <v>111</v>
      </c>
    </row>
    <row r="26" spans="2:3" ht="15.75" thickBot="1" x14ac:dyDescent="0.3">
      <c r="B26" s="426" t="s">
        <v>475</v>
      </c>
      <c r="C26" s="424" t="s">
        <v>112</v>
      </c>
    </row>
    <row r="27" spans="2:3" ht="15.75" thickBot="1" x14ac:dyDescent="0.3">
      <c r="B27" s="426" t="s">
        <v>476</v>
      </c>
      <c r="C27" s="424" t="s">
        <v>111</v>
      </c>
    </row>
    <row r="28" spans="2:3" ht="15.75" thickBot="1" x14ac:dyDescent="0.3">
      <c r="B28" s="426" t="s">
        <v>477</v>
      </c>
      <c r="C28" s="424" t="s">
        <v>114</v>
      </c>
    </row>
    <row r="29" spans="2:3" ht="15.75" thickBot="1" x14ac:dyDescent="0.3">
      <c r="B29" s="426" t="s">
        <v>478</v>
      </c>
      <c r="C29" s="424" t="s">
        <v>111</v>
      </c>
    </row>
    <row r="30" spans="2:3" ht="15.75" thickBot="1" x14ac:dyDescent="0.3">
      <c r="B30" s="426" t="s">
        <v>479</v>
      </c>
      <c r="C30" s="424" t="s">
        <v>115</v>
      </c>
    </row>
    <row r="31" spans="2:3" ht="15.75" thickBot="1" x14ac:dyDescent="0.3">
      <c r="B31" s="426" t="s">
        <v>480</v>
      </c>
      <c r="C31" s="424" t="s">
        <v>109</v>
      </c>
    </row>
    <row r="32" spans="2:3" ht="15.75" thickBot="1" x14ac:dyDescent="0.3">
      <c r="B32" s="426" t="s">
        <v>481</v>
      </c>
      <c r="C32" s="424" t="s">
        <v>109</v>
      </c>
    </row>
    <row r="33" spans="2:3" ht="15.75" thickBot="1" x14ac:dyDescent="0.3">
      <c r="B33" s="426" t="s">
        <v>482</v>
      </c>
      <c r="C33" s="424" t="s">
        <v>112</v>
      </c>
    </row>
    <row r="34" spans="2:3" ht="15.75" thickBot="1" x14ac:dyDescent="0.3">
      <c r="B34" s="426" t="s">
        <v>483</v>
      </c>
      <c r="C34" s="424" t="s">
        <v>116</v>
      </c>
    </row>
    <row r="35" spans="2:3" ht="15.75" thickBot="1" x14ac:dyDescent="0.3">
      <c r="B35" s="426" t="s">
        <v>484</v>
      </c>
      <c r="C35" s="424" t="s">
        <v>114</v>
      </c>
    </row>
    <row r="36" spans="2:3" ht="15.75" thickBot="1" x14ac:dyDescent="0.3">
      <c r="B36" s="426" t="s">
        <v>485</v>
      </c>
      <c r="C36" s="424" t="s">
        <v>114</v>
      </c>
    </row>
    <row r="37" spans="2:3" ht="15.75" thickBot="1" x14ac:dyDescent="0.3">
      <c r="B37" s="426" t="s">
        <v>486</v>
      </c>
      <c r="C37" s="424" t="s">
        <v>114</v>
      </c>
    </row>
    <row r="38" spans="2:3" ht="15.75" thickBot="1" x14ac:dyDescent="0.3">
      <c r="B38" s="426" t="s">
        <v>487</v>
      </c>
      <c r="C38" s="424" t="s">
        <v>116</v>
      </c>
    </row>
    <row r="39" spans="2:3" ht="15.75" thickBot="1" x14ac:dyDescent="0.3">
      <c r="B39" s="426" t="s">
        <v>488</v>
      </c>
      <c r="C39" s="424" t="s">
        <v>112</v>
      </c>
    </row>
    <row r="40" spans="2:3" ht="15.75" thickBot="1" x14ac:dyDescent="0.3">
      <c r="B40" s="426" t="s">
        <v>489</v>
      </c>
      <c r="C40" s="424" t="s">
        <v>113</v>
      </c>
    </row>
    <row r="41" spans="2:3" ht="15.75" thickBot="1" x14ac:dyDescent="0.3">
      <c r="B41" s="426" t="s">
        <v>490</v>
      </c>
      <c r="C41" s="424" t="s">
        <v>113</v>
      </c>
    </row>
    <row r="42" spans="2:3" ht="15.75" thickBot="1" x14ac:dyDescent="0.3">
      <c r="B42" s="426" t="s">
        <v>491</v>
      </c>
      <c r="C42" s="424" t="s">
        <v>111</v>
      </c>
    </row>
    <row r="43" spans="2:3" ht="15.75" thickBot="1" x14ac:dyDescent="0.3">
      <c r="B43" s="426" t="s">
        <v>492</v>
      </c>
      <c r="C43" s="424" t="s">
        <v>111</v>
      </c>
    </row>
    <row r="44" spans="2:3" ht="15.75" thickBot="1" x14ac:dyDescent="0.3">
      <c r="B44" s="426" t="s">
        <v>493</v>
      </c>
      <c r="C44" s="424" t="s">
        <v>114</v>
      </c>
    </row>
    <row r="45" spans="2:3" ht="15.75" thickBot="1" x14ac:dyDescent="0.3">
      <c r="B45" s="426" t="s">
        <v>494</v>
      </c>
      <c r="C45" s="424" t="s">
        <v>113</v>
      </c>
    </row>
    <row r="46" spans="2:3" ht="15.75" thickBot="1" x14ac:dyDescent="0.3">
      <c r="B46" s="426" t="s">
        <v>495</v>
      </c>
      <c r="C46" s="424" t="s">
        <v>111</v>
      </c>
    </row>
    <row r="47" spans="2:3" ht="15.75" thickBot="1" x14ac:dyDescent="0.3">
      <c r="B47" s="426" t="s">
        <v>496</v>
      </c>
      <c r="C47" s="424" t="s">
        <v>111</v>
      </c>
    </row>
    <row r="48" spans="2:3" ht="15.75" thickBot="1" x14ac:dyDescent="0.3">
      <c r="B48" s="426" t="s">
        <v>497</v>
      </c>
      <c r="C48" s="424" t="s">
        <v>113</v>
      </c>
    </row>
    <row r="49" spans="2:3" ht="15.75" thickBot="1" x14ac:dyDescent="0.3">
      <c r="B49" s="426" t="s">
        <v>498</v>
      </c>
      <c r="C49" s="424" t="s">
        <v>110</v>
      </c>
    </row>
    <row r="50" spans="2:3" ht="15.75" thickBot="1" x14ac:dyDescent="0.3">
      <c r="B50" s="426" t="s">
        <v>499</v>
      </c>
      <c r="C50" s="424" t="s">
        <v>114</v>
      </c>
    </row>
    <row r="51" spans="2:3" ht="15.75" thickBot="1" x14ac:dyDescent="0.3">
      <c r="B51" s="426" t="s">
        <v>500</v>
      </c>
      <c r="C51" s="424" t="s">
        <v>114</v>
      </c>
    </row>
    <row r="52" spans="2:3" ht="15.75" thickBot="1" x14ac:dyDescent="0.3">
      <c r="B52" s="426" t="s">
        <v>501</v>
      </c>
      <c r="C52" s="424" t="s">
        <v>115</v>
      </c>
    </row>
    <row r="53" spans="2:3" ht="15.75" thickBot="1" x14ac:dyDescent="0.3">
      <c r="B53" s="426" t="s">
        <v>502</v>
      </c>
      <c r="C53" s="424" t="s">
        <v>113</v>
      </c>
    </row>
    <row r="54" spans="2:3" ht="15.75" thickBot="1" x14ac:dyDescent="0.3">
      <c r="B54" s="426" t="s">
        <v>503</v>
      </c>
      <c r="C54" s="424" t="s">
        <v>112</v>
      </c>
    </row>
    <row r="55" spans="2:3" ht="15.75" thickBot="1" x14ac:dyDescent="0.3">
      <c r="B55" s="426" t="s">
        <v>504</v>
      </c>
      <c r="C55" s="424" t="s">
        <v>110</v>
      </c>
    </row>
    <row r="56" spans="2:3" ht="15.75" thickBot="1" x14ac:dyDescent="0.3">
      <c r="B56" s="426" t="s">
        <v>505</v>
      </c>
      <c r="C56" s="424" t="s">
        <v>110</v>
      </c>
    </row>
    <row r="57" spans="2:3" ht="15.75" thickBot="1" x14ac:dyDescent="0.3">
      <c r="B57" s="426" t="s">
        <v>506</v>
      </c>
      <c r="C57" s="424" t="s">
        <v>113</v>
      </c>
    </row>
    <row r="58" spans="2:3" ht="15.75" thickBot="1" x14ac:dyDescent="0.3">
      <c r="B58" s="426" t="s">
        <v>507</v>
      </c>
      <c r="C58" s="424" t="s">
        <v>110</v>
      </c>
    </row>
    <row r="59" spans="2:3" ht="15.75" thickBot="1" x14ac:dyDescent="0.3">
      <c r="B59" s="426" t="s">
        <v>508</v>
      </c>
      <c r="C59" s="424" t="s">
        <v>110</v>
      </c>
    </row>
    <row r="60" spans="2:3" ht="15.75" thickBot="1" x14ac:dyDescent="0.3">
      <c r="B60" s="426" t="s">
        <v>509</v>
      </c>
      <c r="C60" s="424" t="s">
        <v>112</v>
      </c>
    </row>
    <row r="61" spans="2:3" ht="15.75" thickBot="1" x14ac:dyDescent="0.3">
      <c r="B61" s="426" t="s">
        <v>510</v>
      </c>
      <c r="C61" s="424" t="s">
        <v>110</v>
      </c>
    </row>
    <row r="62" spans="2:3" ht="15.75" thickBot="1" x14ac:dyDescent="0.3">
      <c r="B62" s="426" t="s">
        <v>511</v>
      </c>
      <c r="C62" s="424" t="s">
        <v>110</v>
      </c>
    </row>
    <row r="63" spans="2:3" ht="15.75" thickBot="1" x14ac:dyDescent="0.3">
      <c r="B63" s="426" t="s">
        <v>512</v>
      </c>
      <c r="C63" s="424" t="s">
        <v>109</v>
      </c>
    </row>
    <row r="64" spans="2:3" ht="15.75" thickBot="1" x14ac:dyDescent="0.3">
      <c r="B64" s="426" t="s">
        <v>513</v>
      </c>
      <c r="C64" s="424" t="s">
        <v>109</v>
      </c>
    </row>
    <row r="65" spans="2:3" ht="15.75" thickBot="1" x14ac:dyDescent="0.3">
      <c r="B65" s="426" t="s">
        <v>514</v>
      </c>
      <c r="C65" s="424" t="s">
        <v>109</v>
      </c>
    </row>
    <row r="66" spans="2:3" ht="15.75" thickBot="1" x14ac:dyDescent="0.3">
      <c r="B66" s="426" t="s">
        <v>515</v>
      </c>
      <c r="C66" s="424" t="s">
        <v>109</v>
      </c>
    </row>
    <row r="67" spans="2:3" ht="15.75" thickBot="1" x14ac:dyDescent="0.3">
      <c r="B67" s="426" t="s">
        <v>516</v>
      </c>
      <c r="C67" s="424" t="s">
        <v>111</v>
      </c>
    </row>
    <row r="68" spans="2:3" ht="15.75" thickBot="1" x14ac:dyDescent="0.3">
      <c r="B68" s="426" t="s">
        <v>517</v>
      </c>
      <c r="C68" s="424" t="s">
        <v>114</v>
      </c>
    </row>
    <row r="69" spans="2:3" ht="15.75" thickBot="1" x14ac:dyDescent="0.3">
      <c r="B69" s="426" t="s">
        <v>518</v>
      </c>
      <c r="C69" s="424" t="s">
        <v>114</v>
      </c>
    </row>
    <row r="70" spans="2:3" ht="15.75" thickBot="1" x14ac:dyDescent="0.3">
      <c r="B70" s="426" t="s">
        <v>519</v>
      </c>
      <c r="C70" s="424" t="s">
        <v>116</v>
      </c>
    </row>
    <row r="71" spans="2:3" ht="15.75" thickBot="1" x14ac:dyDescent="0.3">
      <c r="B71" s="426" t="s">
        <v>520</v>
      </c>
      <c r="C71" s="424" t="s">
        <v>110</v>
      </c>
    </row>
    <row r="72" spans="2:3" ht="15.75" thickBot="1" x14ac:dyDescent="0.3">
      <c r="B72" s="426" t="s">
        <v>521</v>
      </c>
      <c r="C72" s="424" t="s">
        <v>110</v>
      </c>
    </row>
    <row r="73" spans="2:3" ht="15.75" thickBot="1" x14ac:dyDescent="0.3">
      <c r="B73" s="426" t="s">
        <v>522</v>
      </c>
      <c r="C73" s="424" t="s">
        <v>111</v>
      </c>
    </row>
    <row r="74" spans="2:3" ht="15.75" thickBot="1" x14ac:dyDescent="0.3">
      <c r="B74" s="426" t="s">
        <v>523</v>
      </c>
      <c r="C74" s="424" t="s">
        <v>110</v>
      </c>
    </row>
    <row r="75" spans="2:3" ht="15.75" thickBot="1" x14ac:dyDescent="0.3">
      <c r="B75" s="426" t="s">
        <v>524</v>
      </c>
      <c r="C75" s="424" t="s">
        <v>111</v>
      </c>
    </row>
    <row r="76" spans="2:3" ht="15.75" thickBot="1" x14ac:dyDescent="0.3">
      <c r="B76" s="426" t="s">
        <v>525</v>
      </c>
      <c r="C76" s="424" t="s">
        <v>113</v>
      </c>
    </row>
    <row r="77" spans="2:3" ht="15.75" thickBot="1" x14ac:dyDescent="0.3">
      <c r="B77" s="426" t="s">
        <v>526</v>
      </c>
      <c r="C77" s="424" t="s">
        <v>111</v>
      </c>
    </row>
    <row r="78" spans="2:3" ht="15.75" thickBot="1" x14ac:dyDescent="0.3">
      <c r="B78" s="426" t="s">
        <v>527</v>
      </c>
      <c r="C78" s="424" t="s">
        <v>111</v>
      </c>
    </row>
    <row r="79" spans="2:3" ht="15.75" thickBot="1" x14ac:dyDescent="0.3">
      <c r="B79" s="426" t="s">
        <v>528</v>
      </c>
      <c r="C79" s="424" t="s">
        <v>109</v>
      </c>
    </row>
    <row r="80" spans="2:3" ht="15.75" thickBot="1" x14ac:dyDescent="0.3">
      <c r="B80" s="426" t="s">
        <v>529</v>
      </c>
      <c r="C80" s="424" t="s">
        <v>109</v>
      </c>
    </row>
    <row r="81" spans="2:3" ht="15.75" thickBot="1" x14ac:dyDescent="0.3">
      <c r="B81" s="426" t="s">
        <v>530</v>
      </c>
      <c r="C81" s="424" t="s">
        <v>109</v>
      </c>
    </row>
    <row r="82" spans="2:3" ht="15.75" thickBot="1" x14ac:dyDescent="0.3">
      <c r="B82" s="426" t="s">
        <v>531</v>
      </c>
      <c r="C82" s="424" t="s">
        <v>109</v>
      </c>
    </row>
    <row r="83" spans="2:3" ht="15.75" thickBot="1" x14ac:dyDescent="0.3">
      <c r="B83" s="426" t="s">
        <v>532</v>
      </c>
      <c r="C83" s="424" t="s">
        <v>113</v>
      </c>
    </row>
    <row r="84" spans="2:3" ht="15.75" thickBot="1" x14ac:dyDescent="0.3">
      <c r="B84" s="426" t="s">
        <v>533</v>
      </c>
      <c r="C84" s="424" t="s">
        <v>109</v>
      </c>
    </row>
    <row r="85" spans="2:3" ht="15.75" thickBot="1" x14ac:dyDescent="0.3">
      <c r="B85" s="426" t="s">
        <v>534</v>
      </c>
      <c r="C85" s="424" t="s">
        <v>114</v>
      </c>
    </row>
    <row r="86" spans="2:3" ht="15.75" thickBot="1" x14ac:dyDescent="0.3">
      <c r="B86" s="426" t="s">
        <v>535</v>
      </c>
      <c r="C86" s="424" t="s">
        <v>114</v>
      </c>
    </row>
    <row r="87" spans="2:3" ht="15.75" thickBot="1" x14ac:dyDescent="0.3">
      <c r="B87" s="426" t="s">
        <v>536</v>
      </c>
      <c r="C87" s="424" t="s">
        <v>116</v>
      </c>
    </row>
    <row r="88" spans="2:3" ht="15.75" thickBot="1" x14ac:dyDescent="0.3">
      <c r="B88" s="426" t="s">
        <v>537</v>
      </c>
      <c r="C88" s="424" t="s">
        <v>115</v>
      </c>
    </row>
    <row r="89" spans="2:3" ht="15.75" thickBot="1" x14ac:dyDescent="0.3">
      <c r="B89" s="426" t="s">
        <v>538</v>
      </c>
      <c r="C89" s="424" t="s">
        <v>113</v>
      </c>
    </row>
    <row r="90" spans="2:3" ht="15.75" thickBot="1" x14ac:dyDescent="0.3">
      <c r="B90" s="426" t="s">
        <v>539</v>
      </c>
      <c r="C90" s="424" t="s">
        <v>113</v>
      </c>
    </row>
    <row r="91" spans="2:3" ht="15.75" thickBot="1" x14ac:dyDescent="0.3">
      <c r="B91" s="426" t="s">
        <v>540</v>
      </c>
      <c r="C91" s="424" t="s">
        <v>111</v>
      </c>
    </row>
    <row r="92" spans="2:3" ht="15.75" thickBot="1" x14ac:dyDescent="0.3">
      <c r="B92" s="426" t="s">
        <v>541</v>
      </c>
      <c r="C92" s="424" t="s">
        <v>110</v>
      </c>
    </row>
    <row r="93" spans="2:3" ht="15.75" thickBot="1" x14ac:dyDescent="0.3">
      <c r="B93" s="426" t="s">
        <v>542</v>
      </c>
      <c r="C93" s="424" t="s">
        <v>110</v>
      </c>
    </row>
    <row r="94" spans="2:3" ht="15.75" thickBot="1" x14ac:dyDescent="0.3">
      <c r="B94" s="426" t="s">
        <v>543</v>
      </c>
      <c r="C94" s="424" t="s">
        <v>110</v>
      </c>
    </row>
    <row r="95" spans="2:3" ht="15.75" thickBot="1" x14ac:dyDescent="0.3">
      <c r="B95" s="426" t="s">
        <v>544</v>
      </c>
      <c r="C95" s="424" t="s">
        <v>109</v>
      </c>
    </row>
    <row r="96" spans="2:3" ht="15.75" thickBot="1" x14ac:dyDescent="0.3">
      <c r="B96" s="426" t="s">
        <v>545</v>
      </c>
      <c r="C96" s="424" t="s">
        <v>109</v>
      </c>
    </row>
    <row r="97" spans="2:3" ht="15.75" thickBot="1" x14ac:dyDescent="0.3">
      <c r="B97" s="426" t="s">
        <v>546</v>
      </c>
      <c r="C97" s="424" t="s">
        <v>109</v>
      </c>
    </row>
    <row r="98" spans="2:3" ht="15.75" thickBot="1" x14ac:dyDescent="0.3">
      <c r="B98" s="426" t="s">
        <v>547</v>
      </c>
      <c r="C98" s="424" t="s">
        <v>109</v>
      </c>
    </row>
    <row r="99" spans="2:3" ht="15.75" thickBot="1" x14ac:dyDescent="0.3">
      <c r="B99" s="426" t="s">
        <v>548</v>
      </c>
      <c r="C99" s="424" t="s">
        <v>109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3545-556C-4E47-978D-517E4191203E}">
  <sheetPr>
    <tabColor theme="5"/>
  </sheetPr>
  <dimension ref="A2:AY388"/>
  <sheetViews>
    <sheetView zoomScaleNormal="100" workbookViewId="0">
      <selection activeCell="A5" sqref="A5:M10"/>
    </sheetView>
  </sheetViews>
  <sheetFormatPr baseColWidth="10" defaultColWidth="11.42578125" defaultRowHeight="15" x14ac:dyDescent="0.25"/>
  <cols>
    <col min="1" max="1" width="28.5703125" style="24" bestFit="1" customWidth="1"/>
    <col min="2" max="2" width="24.5703125" style="24" customWidth="1"/>
    <col min="3" max="3" width="11.42578125" style="24"/>
    <col min="4" max="4" width="12.140625" style="24" customWidth="1"/>
    <col min="5" max="5" width="13.42578125" style="24" customWidth="1"/>
    <col min="6" max="7" width="11.42578125" style="24"/>
    <col min="8" max="8" width="14.5703125" style="24" bestFit="1" customWidth="1"/>
    <col min="9" max="9" width="11.42578125" style="24"/>
    <col min="10" max="10" width="15.7109375" style="24" customWidth="1"/>
    <col min="11" max="12" width="11.42578125" style="24"/>
    <col min="13" max="14" width="9.140625" style="24" customWidth="1"/>
    <col min="15" max="15" width="11.42578125" style="24"/>
    <col min="16" max="16" width="18" style="24" customWidth="1"/>
    <col min="17" max="17" width="11.42578125" style="24"/>
    <col min="18" max="20" width="10.85546875" style="24" customWidth="1"/>
    <col min="21" max="27" width="11.42578125" style="24"/>
    <col min="28" max="35" width="11.28515625" style="24" bestFit="1" customWidth="1"/>
    <col min="36" max="38" width="11.42578125" style="24"/>
    <col min="39" max="39" width="33.5703125" style="24" customWidth="1"/>
    <col min="40" max="16384" width="11.42578125" style="24"/>
  </cols>
  <sheetData>
    <row r="2" spans="1:51" x14ac:dyDescent="0.25">
      <c r="B2" s="61"/>
      <c r="C2" s="61" t="s">
        <v>109</v>
      </c>
      <c r="D2" s="61" t="s">
        <v>110</v>
      </c>
      <c r="E2" s="61" t="s">
        <v>111</v>
      </c>
      <c r="F2" s="61" t="s">
        <v>112</v>
      </c>
      <c r="G2" s="24" t="s">
        <v>113</v>
      </c>
      <c r="H2" s="24" t="s">
        <v>114</v>
      </c>
      <c r="I2" s="24" t="s">
        <v>115</v>
      </c>
      <c r="J2" s="24" t="s">
        <v>116</v>
      </c>
      <c r="K2" s="24" t="s">
        <v>117</v>
      </c>
      <c r="L2" s="24" t="s">
        <v>118</v>
      </c>
      <c r="M2" s="24" t="s">
        <v>119</v>
      </c>
      <c r="Q2" s="84">
        <v>1</v>
      </c>
    </row>
    <row r="3" spans="1:51" x14ac:dyDescent="0.25">
      <c r="A3" s="93">
        <v>1</v>
      </c>
      <c r="B3" s="93">
        <v>2</v>
      </c>
      <c r="C3" s="93">
        <v>3</v>
      </c>
      <c r="D3" s="93">
        <v>4</v>
      </c>
      <c r="E3" s="93">
        <v>5</v>
      </c>
      <c r="F3" s="93">
        <v>6</v>
      </c>
      <c r="G3" s="93">
        <v>7</v>
      </c>
      <c r="H3" s="93">
        <v>8</v>
      </c>
      <c r="I3" s="93">
        <v>9</v>
      </c>
      <c r="J3" s="93">
        <v>10</v>
      </c>
      <c r="K3" s="93">
        <v>11</v>
      </c>
      <c r="L3" s="93">
        <v>12</v>
      </c>
      <c r="M3" s="93">
        <v>13</v>
      </c>
      <c r="Q3" s="84">
        <v>2</v>
      </c>
      <c r="Y3" s="24" t="s">
        <v>109</v>
      </c>
      <c r="Z3" s="24" t="s">
        <v>117</v>
      </c>
      <c r="AA3" s="92" t="s">
        <v>120</v>
      </c>
    </row>
    <row r="4" spans="1:51" ht="24" x14ac:dyDescent="0.25">
      <c r="A4" s="63" t="s">
        <v>121</v>
      </c>
      <c r="B4" s="63" t="s">
        <v>122</v>
      </c>
      <c r="C4" s="91" t="s">
        <v>109</v>
      </c>
      <c r="D4" s="91" t="s">
        <v>110</v>
      </c>
      <c r="E4" s="91" t="s">
        <v>111</v>
      </c>
      <c r="F4" s="91" t="s">
        <v>112</v>
      </c>
      <c r="G4" s="91" t="s">
        <v>113</v>
      </c>
      <c r="H4" s="91" t="s">
        <v>114</v>
      </c>
      <c r="I4" s="91" t="s">
        <v>115</v>
      </c>
      <c r="J4" s="91" t="s">
        <v>116</v>
      </c>
      <c r="K4" s="91" t="s">
        <v>123</v>
      </c>
      <c r="L4" s="91" t="s">
        <v>124</v>
      </c>
      <c r="M4" s="91" t="s">
        <v>125</v>
      </c>
      <c r="Q4" s="84"/>
      <c r="Y4" s="24" t="s">
        <v>110</v>
      </c>
      <c r="Z4" s="24" t="s">
        <v>118</v>
      </c>
      <c r="AA4" s="62" t="s">
        <v>126</v>
      </c>
      <c r="AN4" s="24" t="s">
        <v>127</v>
      </c>
    </row>
    <row r="5" spans="1:51" ht="23.25" thickBot="1" x14ac:dyDescent="0.3">
      <c r="A5" s="419" t="s">
        <v>158</v>
      </c>
      <c r="B5" s="70">
        <v>90</v>
      </c>
      <c r="C5" s="69">
        <v>1.2</v>
      </c>
      <c r="D5" s="69">
        <v>1.3</v>
      </c>
      <c r="E5" s="69">
        <v>1.2</v>
      </c>
      <c r="F5" s="69">
        <v>1.1000000000000001</v>
      </c>
      <c r="G5" s="69">
        <v>1</v>
      </c>
      <c r="H5" s="69">
        <v>0.9</v>
      </c>
      <c r="I5" s="69">
        <v>0.9</v>
      </c>
      <c r="J5" s="69">
        <v>0.8</v>
      </c>
      <c r="K5" s="69">
        <v>0</v>
      </c>
      <c r="L5" s="69">
        <v>0.2</v>
      </c>
      <c r="M5" s="69">
        <v>0.4</v>
      </c>
      <c r="N5" s="68" t="s">
        <v>128</v>
      </c>
      <c r="Q5" s="84">
        <v>1</v>
      </c>
      <c r="S5" s="87"/>
      <c r="T5" s="87"/>
      <c r="Y5" s="24" t="s">
        <v>111</v>
      </c>
      <c r="Z5" s="24" t="s">
        <v>119</v>
      </c>
      <c r="AA5" s="86" t="s">
        <v>129</v>
      </c>
      <c r="AN5" s="90" t="s">
        <v>130</v>
      </c>
    </row>
    <row r="6" spans="1:51" ht="14.45" customHeight="1" thickBot="1" x14ac:dyDescent="0.3">
      <c r="A6" s="419" t="s">
        <v>449</v>
      </c>
      <c r="B6" s="70">
        <v>100</v>
      </c>
      <c r="C6" s="69">
        <v>1.1000000000000001</v>
      </c>
      <c r="D6" s="69">
        <v>1.2</v>
      </c>
      <c r="E6" s="69">
        <v>1.1000000000000001</v>
      </c>
      <c r="F6" s="69">
        <v>1.1000000000000001</v>
      </c>
      <c r="G6" s="69">
        <v>1</v>
      </c>
      <c r="H6" s="69">
        <v>1</v>
      </c>
      <c r="I6" s="69">
        <v>0.95</v>
      </c>
      <c r="J6" s="69">
        <v>0.85</v>
      </c>
      <c r="K6" s="69">
        <v>0</v>
      </c>
      <c r="L6" s="69">
        <v>0.2</v>
      </c>
      <c r="M6" s="69">
        <v>0.4</v>
      </c>
      <c r="N6" s="68" t="s">
        <v>128</v>
      </c>
      <c r="Q6" s="84">
        <v>2</v>
      </c>
      <c r="S6" s="87"/>
      <c r="T6" s="87"/>
      <c r="Y6" s="24" t="s">
        <v>112</v>
      </c>
      <c r="AA6" s="86" t="s">
        <v>131</v>
      </c>
      <c r="AN6" s="511" t="s">
        <v>109</v>
      </c>
      <c r="AO6" s="513" t="s">
        <v>110</v>
      </c>
      <c r="AP6" s="513" t="s">
        <v>111</v>
      </c>
      <c r="AQ6" s="513" t="s">
        <v>112</v>
      </c>
      <c r="AR6" s="513" t="s">
        <v>113</v>
      </c>
      <c r="AS6" s="513" t="s">
        <v>114</v>
      </c>
      <c r="AT6" s="513" t="s">
        <v>115</v>
      </c>
      <c r="AU6" s="515" t="s">
        <v>116</v>
      </c>
    </row>
    <row r="7" spans="1:51" ht="22.5" x14ac:dyDescent="0.2">
      <c r="A7" s="85" t="s">
        <v>145</v>
      </c>
      <c r="B7" s="420" t="s">
        <v>450</v>
      </c>
      <c r="C7" s="69"/>
      <c r="D7" s="69"/>
      <c r="E7" s="69"/>
      <c r="F7" s="69"/>
      <c r="G7" s="69"/>
      <c r="H7" s="69"/>
      <c r="I7" s="69"/>
      <c r="J7" s="69"/>
      <c r="K7" s="69"/>
      <c r="L7" s="69"/>
      <c r="M7" s="69"/>
      <c r="N7" s="68" t="s">
        <v>132</v>
      </c>
      <c r="Q7" s="84">
        <v>3</v>
      </c>
      <c r="T7" s="87"/>
      <c r="Y7" s="24" t="s">
        <v>113</v>
      </c>
      <c r="AA7" s="86" t="s">
        <v>133</v>
      </c>
      <c r="AN7" s="512"/>
      <c r="AO7" s="514"/>
      <c r="AP7" s="514"/>
      <c r="AQ7" s="514"/>
      <c r="AR7" s="514"/>
      <c r="AS7" s="514"/>
      <c r="AT7" s="514"/>
      <c r="AU7" s="516"/>
      <c r="AV7" s="89" t="s">
        <v>123</v>
      </c>
      <c r="AW7" s="89" t="s">
        <v>124</v>
      </c>
      <c r="AX7" s="509" t="s">
        <v>125</v>
      </c>
      <c r="AY7" s="510"/>
    </row>
    <row r="8" spans="1:51" ht="22.5" x14ac:dyDescent="0.2">
      <c r="A8" s="85" t="s">
        <v>147</v>
      </c>
      <c r="B8" s="420" t="s">
        <v>450</v>
      </c>
      <c r="C8" s="69"/>
      <c r="D8" s="69"/>
      <c r="E8" s="69"/>
      <c r="F8" s="69"/>
      <c r="G8" s="69"/>
      <c r="H8" s="69"/>
      <c r="I8" s="69"/>
      <c r="J8" s="69"/>
      <c r="K8" s="69"/>
      <c r="L8" s="69"/>
      <c r="M8" s="69"/>
      <c r="N8" s="68" t="s">
        <v>134</v>
      </c>
      <c r="Q8" s="84">
        <v>4</v>
      </c>
      <c r="T8" s="87"/>
      <c r="Y8" s="24" t="s">
        <v>114</v>
      </c>
      <c r="AA8" s="86" t="s">
        <v>135</v>
      </c>
      <c r="AM8" s="72"/>
      <c r="AN8" s="500">
        <v>1.1000000000000001</v>
      </c>
      <c r="AO8" s="502">
        <v>1.3</v>
      </c>
      <c r="AP8" s="502">
        <v>1.2</v>
      </c>
      <c r="AQ8" s="502">
        <v>1.1000000000000001</v>
      </c>
      <c r="AR8" s="502">
        <v>1</v>
      </c>
      <c r="AS8" s="502">
        <v>1</v>
      </c>
      <c r="AT8" s="502">
        <v>0.9</v>
      </c>
      <c r="AU8" s="504">
        <v>0.8</v>
      </c>
      <c r="AV8" s="500">
        <v>0</v>
      </c>
      <c r="AW8" s="502">
        <v>0.3</v>
      </c>
      <c r="AX8" s="504">
        <v>0.5</v>
      </c>
    </row>
    <row r="9" spans="1:51" ht="22.5" x14ac:dyDescent="0.2">
      <c r="A9" s="85" t="s">
        <v>144</v>
      </c>
      <c r="B9" s="420" t="s">
        <v>450</v>
      </c>
      <c r="C9" s="69"/>
      <c r="D9" s="69"/>
      <c r="E9" s="69"/>
      <c r="F9" s="69"/>
      <c r="G9" s="69"/>
      <c r="H9" s="69"/>
      <c r="I9" s="69"/>
      <c r="J9" s="69"/>
      <c r="K9" s="69"/>
      <c r="L9" s="69"/>
      <c r="M9" s="69"/>
      <c r="N9" s="68" t="s">
        <v>134</v>
      </c>
      <c r="Q9" s="84">
        <v>5</v>
      </c>
      <c r="T9" s="87"/>
      <c r="Y9" s="24" t="s">
        <v>115</v>
      </c>
      <c r="AA9" s="86" t="s">
        <v>136</v>
      </c>
      <c r="AM9" s="88" t="s">
        <v>137</v>
      </c>
      <c r="AN9" s="501"/>
      <c r="AO9" s="503"/>
      <c r="AP9" s="503"/>
      <c r="AQ9" s="503"/>
      <c r="AR9" s="503"/>
      <c r="AS9" s="503"/>
      <c r="AT9" s="503"/>
      <c r="AU9" s="505"/>
      <c r="AV9" s="501"/>
      <c r="AW9" s="503"/>
      <c r="AX9" s="505"/>
    </row>
    <row r="10" spans="1:51" ht="22.5" x14ac:dyDescent="0.2">
      <c r="A10" s="85" t="s">
        <v>451</v>
      </c>
      <c r="B10" s="420" t="s">
        <v>450</v>
      </c>
      <c r="C10" s="69"/>
      <c r="D10" s="69"/>
      <c r="E10" s="69"/>
      <c r="F10" s="69"/>
      <c r="G10" s="69"/>
      <c r="H10" s="69"/>
      <c r="I10" s="69"/>
      <c r="J10" s="69"/>
      <c r="K10" s="69"/>
      <c r="L10" s="69"/>
      <c r="M10" s="69"/>
      <c r="N10" s="68" t="s">
        <v>134</v>
      </c>
      <c r="Q10" s="84">
        <v>6</v>
      </c>
      <c r="T10" s="87"/>
      <c r="Y10" s="24" t="s">
        <v>116</v>
      </c>
      <c r="AA10" s="86" t="s">
        <v>138</v>
      </c>
      <c r="AM10" s="88" t="s">
        <v>139</v>
      </c>
      <c r="AN10" s="500">
        <v>0.9</v>
      </c>
      <c r="AO10" s="502">
        <v>1.1000000000000001</v>
      </c>
      <c r="AP10" s="502">
        <v>1.1000000000000001</v>
      </c>
      <c r="AQ10" s="502">
        <v>0.9</v>
      </c>
      <c r="AR10" s="502">
        <v>1</v>
      </c>
      <c r="AS10" s="502">
        <v>1</v>
      </c>
      <c r="AT10" s="502">
        <v>1.2</v>
      </c>
      <c r="AU10" s="504">
        <v>1.2</v>
      </c>
      <c r="AV10" s="500">
        <v>0</v>
      </c>
      <c r="AW10" s="502">
        <v>0</v>
      </c>
      <c r="AX10" s="504">
        <v>0.1</v>
      </c>
    </row>
    <row r="11" spans="1:51" ht="22.5" x14ac:dyDescent="0.25">
      <c r="A11" s="85" t="s">
        <v>136</v>
      </c>
      <c r="B11" s="70">
        <v>97</v>
      </c>
      <c r="C11" s="69">
        <v>1.1000000000000001</v>
      </c>
      <c r="D11" s="69">
        <v>1.3</v>
      </c>
      <c r="E11" s="69">
        <v>1.2</v>
      </c>
      <c r="F11" s="69">
        <v>1.1000000000000001</v>
      </c>
      <c r="G11" s="69">
        <v>1</v>
      </c>
      <c r="H11" s="69">
        <v>1</v>
      </c>
      <c r="I11" s="69">
        <v>0.9</v>
      </c>
      <c r="J11" s="69">
        <v>0.8</v>
      </c>
      <c r="K11" s="69">
        <v>0</v>
      </c>
      <c r="L11" s="69">
        <v>0.3</v>
      </c>
      <c r="M11" s="69">
        <v>0.5</v>
      </c>
      <c r="N11" s="68" t="s">
        <v>134</v>
      </c>
      <c r="Q11" s="84">
        <v>7</v>
      </c>
      <c r="T11" s="87"/>
      <c r="AA11" s="86" t="s">
        <v>140</v>
      </c>
      <c r="AN11" s="501"/>
      <c r="AO11" s="503"/>
      <c r="AP11" s="503"/>
      <c r="AQ11" s="503"/>
      <c r="AR11" s="503"/>
      <c r="AS11" s="503"/>
      <c r="AT11" s="503"/>
      <c r="AU11" s="505"/>
      <c r="AV11" s="501"/>
      <c r="AW11" s="503"/>
      <c r="AX11" s="505"/>
    </row>
    <row r="12" spans="1:51" ht="30" x14ac:dyDescent="0.25">
      <c r="A12" s="85" t="s">
        <v>138</v>
      </c>
      <c r="B12" s="70">
        <v>100</v>
      </c>
      <c r="C12" s="69">
        <v>1.1000000000000001</v>
      </c>
      <c r="D12" s="69">
        <v>1.2</v>
      </c>
      <c r="E12" s="69">
        <v>1.1000000000000001</v>
      </c>
      <c r="F12" s="69">
        <v>1.1000000000000001</v>
      </c>
      <c r="G12" s="69">
        <v>1</v>
      </c>
      <c r="H12" s="69">
        <v>1</v>
      </c>
      <c r="I12" s="69">
        <v>1</v>
      </c>
      <c r="J12" s="69">
        <v>0.9</v>
      </c>
      <c r="K12" s="69">
        <v>0</v>
      </c>
      <c r="L12" s="69">
        <v>0.1</v>
      </c>
      <c r="M12" s="69">
        <v>0.3</v>
      </c>
      <c r="N12" s="68" t="s">
        <v>134</v>
      </c>
      <c r="Q12" s="84">
        <v>8</v>
      </c>
      <c r="T12" s="87"/>
      <c r="AA12" s="86" t="s">
        <v>141</v>
      </c>
      <c r="AM12" s="72" t="s">
        <v>142</v>
      </c>
      <c r="AN12" s="500">
        <v>1.1000000000000001</v>
      </c>
      <c r="AO12" s="502">
        <v>1.3</v>
      </c>
      <c r="AP12" s="502">
        <v>1.1000000000000001</v>
      </c>
      <c r="AQ12" s="502">
        <v>1.1000000000000001</v>
      </c>
      <c r="AR12" s="502">
        <v>1</v>
      </c>
      <c r="AS12" s="502">
        <v>1</v>
      </c>
      <c r="AT12" s="502">
        <v>0.9</v>
      </c>
      <c r="AU12" s="504">
        <v>0.8</v>
      </c>
      <c r="AV12" s="500">
        <v>0</v>
      </c>
      <c r="AW12" s="502">
        <v>0.1</v>
      </c>
      <c r="AX12" s="504">
        <v>0.2</v>
      </c>
    </row>
    <row r="13" spans="1:51" x14ac:dyDescent="0.25">
      <c r="A13" s="85" t="s">
        <v>140</v>
      </c>
      <c r="B13" s="70">
        <f t="shared" ref="B13:M13" si="0">MIN(B7:B12)</f>
        <v>97</v>
      </c>
      <c r="C13" s="69">
        <f t="shared" si="0"/>
        <v>1.1000000000000001</v>
      </c>
      <c r="D13" s="69">
        <f t="shared" si="0"/>
        <v>1.2</v>
      </c>
      <c r="E13" s="69">
        <f t="shared" si="0"/>
        <v>1.1000000000000001</v>
      </c>
      <c r="F13" s="69">
        <f t="shared" si="0"/>
        <v>1.1000000000000001</v>
      </c>
      <c r="G13" s="69">
        <f t="shared" si="0"/>
        <v>1</v>
      </c>
      <c r="H13" s="69">
        <f t="shared" si="0"/>
        <v>1</v>
      </c>
      <c r="I13" s="69">
        <f t="shared" si="0"/>
        <v>0.9</v>
      </c>
      <c r="J13" s="69">
        <f t="shared" si="0"/>
        <v>0.8</v>
      </c>
      <c r="K13" s="69">
        <f t="shared" si="0"/>
        <v>0</v>
      </c>
      <c r="L13" s="69">
        <f t="shared" si="0"/>
        <v>0.1</v>
      </c>
      <c r="M13" s="69">
        <f t="shared" si="0"/>
        <v>0.3</v>
      </c>
      <c r="N13" s="68" t="s">
        <v>143</v>
      </c>
      <c r="Q13" s="84">
        <v>9</v>
      </c>
      <c r="T13" s="87"/>
      <c r="AA13" s="86" t="s">
        <v>144</v>
      </c>
      <c r="AN13" s="501"/>
      <c r="AO13" s="503"/>
      <c r="AP13" s="503"/>
      <c r="AQ13" s="503"/>
      <c r="AR13" s="503"/>
      <c r="AS13" s="503"/>
      <c r="AT13" s="503"/>
      <c r="AU13" s="505"/>
      <c r="AV13" s="501"/>
      <c r="AW13" s="503"/>
      <c r="AX13" s="505"/>
    </row>
    <row r="14" spans="1:51" ht="14.45" customHeight="1" x14ac:dyDescent="0.25">
      <c r="A14" s="85" t="s">
        <v>145</v>
      </c>
      <c r="B14" s="69"/>
      <c r="C14" s="69"/>
      <c r="D14" s="69"/>
      <c r="E14" s="69"/>
      <c r="F14" s="69"/>
      <c r="G14" s="69"/>
      <c r="H14" s="69"/>
      <c r="I14" s="69"/>
      <c r="J14" s="69"/>
      <c r="K14" s="69"/>
      <c r="L14" s="69"/>
      <c r="M14" s="69"/>
      <c r="N14" s="68"/>
      <c r="Q14" s="84">
        <v>10</v>
      </c>
      <c r="AM14" s="72" t="s">
        <v>146</v>
      </c>
      <c r="AN14" s="500">
        <v>1</v>
      </c>
      <c r="AO14" s="502">
        <v>1.2</v>
      </c>
      <c r="AP14" s="502">
        <v>1.2</v>
      </c>
      <c r="AQ14" s="502">
        <v>1</v>
      </c>
      <c r="AR14" s="502">
        <v>1</v>
      </c>
      <c r="AS14" s="502">
        <v>1</v>
      </c>
      <c r="AT14" s="502">
        <v>1.2</v>
      </c>
      <c r="AU14" s="504">
        <v>1</v>
      </c>
      <c r="AV14" s="500">
        <v>0</v>
      </c>
      <c r="AW14" s="502">
        <v>0.1</v>
      </c>
      <c r="AX14" s="504">
        <v>0.2</v>
      </c>
    </row>
    <row r="15" spans="1:51" x14ac:dyDescent="0.25">
      <c r="A15" s="85" t="s">
        <v>147</v>
      </c>
      <c r="B15" s="69"/>
      <c r="C15" s="69"/>
      <c r="D15" s="69"/>
      <c r="E15" s="69"/>
      <c r="F15" s="69"/>
      <c r="G15" s="69"/>
      <c r="H15" s="69"/>
      <c r="I15" s="69"/>
      <c r="J15" s="69"/>
      <c r="K15" s="69"/>
      <c r="L15" s="69"/>
      <c r="M15" s="69"/>
      <c r="N15" s="68"/>
      <c r="Q15" s="84">
        <v>11</v>
      </c>
      <c r="AM15" s="72"/>
      <c r="AN15" s="501"/>
      <c r="AO15" s="503"/>
      <c r="AP15" s="503"/>
      <c r="AQ15" s="503"/>
      <c r="AR15" s="503"/>
      <c r="AS15" s="503"/>
      <c r="AT15" s="503"/>
      <c r="AU15" s="505"/>
      <c r="AV15" s="501"/>
      <c r="AW15" s="503"/>
      <c r="AX15" s="505"/>
    </row>
    <row r="16" spans="1:51" x14ac:dyDescent="0.25">
      <c r="A16" s="85" t="s">
        <v>144</v>
      </c>
      <c r="B16" s="69"/>
      <c r="C16" s="69"/>
      <c r="D16" s="69"/>
      <c r="E16" s="69"/>
      <c r="F16" s="69"/>
      <c r="G16" s="69"/>
      <c r="H16" s="69"/>
      <c r="I16" s="69"/>
      <c r="J16" s="69"/>
      <c r="K16" s="69"/>
      <c r="L16" s="69"/>
      <c r="M16" s="69"/>
      <c r="N16" s="68"/>
      <c r="Q16" s="84">
        <v>12</v>
      </c>
      <c r="AM16" s="72" t="s">
        <v>148</v>
      </c>
      <c r="AN16" s="500">
        <v>1.2</v>
      </c>
      <c r="AO16" s="502">
        <v>1.3</v>
      </c>
      <c r="AP16" s="502">
        <v>1.2</v>
      </c>
      <c r="AQ16" s="502">
        <v>1.1000000000000001</v>
      </c>
      <c r="AR16" s="502">
        <v>1</v>
      </c>
      <c r="AS16" s="502">
        <v>1</v>
      </c>
      <c r="AT16" s="502">
        <v>0.9</v>
      </c>
      <c r="AU16" s="504">
        <v>0.7</v>
      </c>
      <c r="AV16" s="500">
        <v>0</v>
      </c>
      <c r="AW16" s="502">
        <v>0.1</v>
      </c>
      <c r="AX16" s="504">
        <v>0.2</v>
      </c>
    </row>
    <row r="17" spans="1:50" x14ac:dyDescent="0.25">
      <c r="A17" s="85"/>
      <c r="B17" s="69"/>
      <c r="C17" s="69"/>
      <c r="D17" s="69"/>
      <c r="E17" s="69"/>
      <c r="F17" s="69"/>
      <c r="G17" s="69"/>
      <c r="H17" s="69"/>
      <c r="I17" s="69"/>
      <c r="J17" s="69"/>
      <c r="K17" s="69"/>
      <c r="L17" s="69"/>
      <c r="M17" s="69"/>
      <c r="N17" s="68"/>
      <c r="Q17" s="84">
        <v>13</v>
      </c>
      <c r="AN17" s="501"/>
      <c r="AO17" s="503"/>
      <c r="AP17" s="503"/>
      <c r="AQ17" s="503"/>
      <c r="AR17" s="503"/>
      <c r="AS17" s="503"/>
      <c r="AT17" s="503"/>
      <c r="AU17" s="505"/>
      <c r="AV17" s="501"/>
      <c r="AW17" s="503"/>
      <c r="AX17" s="505"/>
    </row>
    <row r="18" spans="1:50" ht="30" x14ac:dyDescent="0.25">
      <c r="B18" s="83" t="s">
        <v>149</v>
      </c>
      <c r="AM18" s="72" t="s">
        <v>150</v>
      </c>
      <c r="AN18" s="500">
        <v>1.2</v>
      </c>
      <c r="AO18" s="502">
        <v>1.3</v>
      </c>
      <c r="AP18" s="502">
        <v>1.2</v>
      </c>
      <c r="AQ18" s="502">
        <v>1.1000000000000001</v>
      </c>
      <c r="AR18" s="502">
        <v>1</v>
      </c>
      <c r="AS18" s="502">
        <v>1</v>
      </c>
      <c r="AT18" s="502">
        <v>1.1000000000000001</v>
      </c>
      <c r="AU18" s="504">
        <v>0.9</v>
      </c>
      <c r="AV18" s="500">
        <v>0</v>
      </c>
      <c r="AW18" s="502">
        <v>0.1</v>
      </c>
      <c r="AX18" s="504">
        <v>0.2</v>
      </c>
    </row>
    <row r="19" spans="1:50" x14ac:dyDescent="0.25">
      <c r="AM19" s="72"/>
      <c r="AN19" s="508"/>
      <c r="AO19" s="507"/>
      <c r="AP19" s="507"/>
      <c r="AQ19" s="507"/>
      <c r="AR19" s="507"/>
      <c r="AS19" s="507"/>
      <c r="AT19" s="507"/>
      <c r="AU19" s="506"/>
      <c r="AV19" s="508"/>
      <c r="AW19" s="507"/>
      <c r="AX19" s="506"/>
    </row>
    <row r="20" spans="1:50" x14ac:dyDescent="0.25">
      <c r="F20" s="82" t="e">
        <f>B7*1.7</f>
        <v>#VALUE!</v>
      </c>
      <c r="AM20" s="72"/>
      <c r="AN20" s="508"/>
      <c r="AO20" s="507"/>
      <c r="AP20" s="507"/>
      <c r="AQ20" s="507"/>
      <c r="AR20" s="507"/>
      <c r="AS20" s="507"/>
      <c r="AT20" s="507"/>
      <c r="AU20" s="506"/>
      <c r="AV20" s="508"/>
      <c r="AW20" s="507"/>
      <c r="AX20" s="506"/>
    </row>
    <row r="21" spans="1:50" x14ac:dyDescent="0.25">
      <c r="AM21" s="72"/>
      <c r="AN21" s="508"/>
      <c r="AO21" s="507"/>
      <c r="AP21" s="507"/>
      <c r="AQ21" s="507"/>
      <c r="AR21" s="507"/>
      <c r="AS21" s="507"/>
      <c r="AT21" s="507"/>
      <c r="AU21" s="506"/>
      <c r="AV21" s="508"/>
      <c r="AW21" s="507"/>
      <c r="AX21" s="506"/>
    </row>
    <row r="22" spans="1:50" x14ac:dyDescent="0.25">
      <c r="AM22" s="72"/>
      <c r="AN22" s="508"/>
      <c r="AO22" s="507"/>
      <c r="AP22" s="507"/>
      <c r="AQ22" s="507"/>
      <c r="AR22" s="507"/>
      <c r="AS22" s="507"/>
      <c r="AT22" s="507"/>
      <c r="AU22" s="506"/>
      <c r="AV22" s="508"/>
      <c r="AW22" s="507"/>
      <c r="AX22" s="506"/>
    </row>
    <row r="23" spans="1:50" x14ac:dyDescent="0.25">
      <c r="A23" s="61"/>
      <c r="B23" s="61"/>
      <c r="C23" s="61"/>
      <c r="D23" s="65"/>
      <c r="E23" s="65"/>
      <c r="F23" s="65"/>
      <c r="G23" s="65"/>
      <c r="H23" s="65"/>
      <c r="I23" s="65"/>
      <c r="J23" s="65"/>
      <c r="K23" s="65"/>
      <c r="L23" s="65"/>
      <c r="M23" s="65"/>
      <c r="N23" s="65"/>
      <c r="O23" s="65"/>
      <c r="P23" s="65"/>
      <c r="Q23" s="65"/>
      <c r="AN23" s="501"/>
      <c r="AO23" s="503"/>
      <c r="AP23" s="503"/>
      <c r="AQ23" s="503"/>
      <c r="AR23" s="503"/>
      <c r="AS23" s="503"/>
      <c r="AT23" s="503"/>
      <c r="AU23" s="505"/>
      <c r="AV23" s="501"/>
      <c r="AW23" s="503"/>
      <c r="AX23" s="505"/>
    </row>
    <row r="24" spans="1:50" ht="45" x14ac:dyDescent="0.25">
      <c r="A24" s="61"/>
      <c r="D24" s="62" t="s">
        <v>151</v>
      </c>
      <c r="E24" s="62" t="s">
        <v>152</v>
      </c>
      <c r="F24" s="62" t="s">
        <v>153</v>
      </c>
      <c r="G24" s="61"/>
      <c r="H24" s="517"/>
      <c r="I24" s="517"/>
      <c r="J24" s="517"/>
      <c r="K24" s="517"/>
      <c r="O24" s="69" t="s">
        <v>154</v>
      </c>
      <c r="P24" s="81" t="s">
        <v>155</v>
      </c>
      <c r="Q24" s="68" t="s">
        <v>156</v>
      </c>
      <c r="AM24" s="72" t="s">
        <v>157</v>
      </c>
      <c r="AN24" s="500">
        <v>1.2</v>
      </c>
      <c r="AO24" s="502">
        <v>1.3</v>
      </c>
      <c r="AP24" s="502">
        <v>1.2</v>
      </c>
      <c r="AQ24" s="502">
        <v>1.1000000000000001</v>
      </c>
      <c r="AR24" s="502">
        <v>1</v>
      </c>
      <c r="AS24" s="502">
        <v>1</v>
      </c>
      <c r="AT24" s="502">
        <v>0.9</v>
      </c>
      <c r="AU24" s="504">
        <v>0.7</v>
      </c>
      <c r="AV24" s="500">
        <v>0</v>
      </c>
      <c r="AW24" s="502">
        <v>0.1</v>
      </c>
      <c r="AX24" s="504">
        <v>0.2</v>
      </c>
    </row>
    <row r="25" spans="1:50" x14ac:dyDescent="0.25">
      <c r="A25" s="61"/>
      <c r="D25" s="62" t="s">
        <v>158</v>
      </c>
      <c r="E25" s="71">
        <f>B5*J5</f>
        <v>72</v>
      </c>
      <c r="F25" s="71">
        <f>B5*(D5+M5)</f>
        <v>153.00000000000003</v>
      </c>
      <c r="G25" s="61"/>
      <c r="H25" s="80"/>
      <c r="I25" s="80"/>
      <c r="J25" s="80"/>
      <c r="K25" s="80"/>
      <c r="L25" s="79" t="s">
        <v>159</v>
      </c>
      <c r="M25" s="78"/>
      <c r="N25" s="78"/>
      <c r="O25" s="78"/>
      <c r="P25" s="77"/>
      <c r="Q25" s="68"/>
      <c r="AN25" s="501"/>
      <c r="AO25" s="503"/>
      <c r="AP25" s="503"/>
      <c r="AQ25" s="503"/>
      <c r="AR25" s="503"/>
      <c r="AS25" s="503"/>
      <c r="AT25" s="503"/>
      <c r="AU25" s="505"/>
      <c r="AV25" s="501"/>
      <c r="AW25" s="503"/>
      <c r="AX25" s="505"/>
    </row>
    <row r="26" spans="1:50" ht="33.75" x14ac:dyDescent="0.25">
      <c r="A26" s="61"/>
      <c r="D26" s="62" t="s">
        <v>160</v>
      </c>
      <c r="E26" s="71">
        <f>MIN(B12,B9,B11)*J10</f>
        <v>0</v>
      </c>
      <c r="F26" s="71">
        <f>MAX(B12,B9,B11)*(D9+M9)</f>
        <v>0</v>
      </c>
      <c r="G26" s="61"/>
      <c r="H26" s="61"/>
      <c r="I26" s="61"/>
      <c r="J26" s="61"/>
      <c r="K26" s="61"/>
      <c r="L26" s="69"/>
      <c r="M26" s="69" t="s">
        <v>161</v>
      </c>
      <c r="N26" s="69" t="s">
        <v>162</v>
      </c>
      <c r="O26" s="76" t="s">
        <v>163</v>
      </c>
      <c r="P26" s="75"/>
      <c r="Q26" s="68"/>
      <c r="AM26" s="72" t="s">
        <v>164</v>
      </c>
      <c r="AN26" s="500">
        <v>1.1000000000000001</v>
      </c>
      <c r="AO26" s="502">
        <v>1.2</v>
      </c>
      <c r="AP26" s="502">
        <v>1.1000000000000001</v>
      </c>
      <c r="AQ26" s="502">
        <v>1</v>
      </c>
      <c r="AR26" s="502">
        <v>1</v>
      </c>
      <c r="AS26" s="502">
        <v>1</v>
      </c>
      <c r="AT26" s="502">
        <v>1.1000000000000001</v>
      </c>
      <c r="AU26" s="504">
        <v>0.9</v>
      </c>
      <c r="AV26" s="500">
        <v>0</v>
      </c>
      <c r="AW26" s="502">
        <v>0.1</v>
      </c>
      <c r="AX26" s="504">
        <v>0.2</v>
      </c>
    </row>
    <row r="27" spans="1:50" ht="45" x14ac:dyDescent="0.25">
      <c r="A27" s="61"/>
      <c r="D27" s="62" t="s">
        <v>165</v>
      </c>
      <c r="E27" s="71">
        <f>MIN(B7,B8,B10)*J10</f>
        <v>0</v>
      </c>
      <c r="F27" s="71">
        <f>MAX(B7,B8,B10)*(D7+M7)</f>
        <v>0</v>
      </c>
      <c r="G27" s="61"/>
      <c r="H27" s="61"/>
      <c r="I27" s="61"/>
      <c r="J27" s="61"/>
      <c r="K27" s="61"/>
      <c r="L27" s="69" t="s">
        <v>166</v>
      </c>
      <c r="M27" s="69">
        <v>70</v>
      </c>
      <c r="N27" s="69">
        <v>70</v>
      </c>
      <c r="O27" s="70">
        <f t="shared" ref="O27:O32" si="1">0.85*N27</f>
        <v>59.5</v>
      </c>
      <c r="P27" s="70"/>
      <c r="Q27" s="68"/>
      <c r="AN27" s="501"/>
      <c r="AO27" s="503"/>
      <c r="AP27" s="503"/>
      <c r="AQ27" s="503"/>
      <c r="AR27" s="503"/>
      <c r="AS27" s="503"/>
      <c r="AT27" s="503"/>
      <c r="AU27" s="505"/>
      <c r="AV27" s="501"/>
      <c r="AW27" s="503"/>
      <c r="AX27" s="505"/>
    </row>
    <row r="28" spans="1:50" ht="20.100000000000001" customHeight="1" x14ac:dyDescent="0.25">
      <c r="A28" s="61"/>
      <c r="D28" s="61"/>
      <c r="E28" s="61"/>
      <c r="F28" s="61"/>
      <c r="G28" s="61"/>
      <c r="H28" s="61"/>
      <c r="I28" s="61"/>
      <c r="J28" s="61"/>
      <c r="K28" s="61"/>
      <c r="L28" s="69" t="s">
        <v>167</v>
      </c>
      <c r="M28" s="69">
        <v>110</v>
      </c>
      <c r="N28" s="69">
        <v>110</v>
      </c>
      <c r="O28" s="70">
        <f t="shared" si="1"/>
        <v>93.5</v>
      </c>
      <c r="P28" s="70"/>
      <c r="Q28" s="68"/>
      <c r="AM28" s="72" t="s">
        <v>168</v>
      </c>
      <c r="AN28" s="500">
        <v>1.2</v>
      </c>
      <c r="AO28" s="502">
        <v>1.4</v>
      </c>
      <c r="AP28" s="502">
        <v>1.2</v>
      </c>
      <c r="AQ28" s="502">
        <v>1.1000000000000001</v>
      </c>
      <c r="AR28" s="502">
        <v>1</v>
      </c>
      <c r="AS28" s="502">
        <v>1</v>
      </c>
      <c r="AT28" s="502">
        <v>0.9</v>
      </c>
      <c r="AU28" s="504">
        <v>0.7</v>
      </c>
      <c r="AV28" s="500">
        <v>0</v>
      </c>
      <c r="AW28" s="502">
        <v>0.1</v>
      </c>
      <c r="AX28" s="504">
        <v>0.2</v>
      </c>
    </row>
    <row r="29" spans="1:50" x14ac:dyDescent="0.25">
      <c r="A29" s="61"/>
      <c r="D29" s="61"/>
      <c r="E29" s="61"/>
      <c r="F29" s="61"/>
      <c r="G29" s="61"/>
      <c r="H29" s="61"/>
      <c r="I29" s="61"/>
      <c r="J29" s="61"/>
      <c r="K29" s="61"/>
      <c r="L29" s="69" t="s">
        <v>169</v>
      </c>
      <c r="M29" s="69">
        <v>180</v>
      </c>
      <c r="N29" s="69">
        <v>180</v>
      </c>
      <c r="O29" s="70">
        <f t="shared" si="1"/>
        <v>153</v>
      </c>
      <c r="P29" s="74">
        <v>0.56000000000000005</v>
      </c>
      <c r="Q29" s="73">
        <f>O29*P29</f>
        <v>85.68</v>
      </c>
      <c r="AN29" s="501"/>
      <c r="AO29" s="503"/>
      <c r="AP29" s="503"/>
      <c r="AQ29" s="503"/>
      <c r="AR29" s="503"/>
      <c r="AS29" s="503"/>
      <c r="AT29" s="503"/>
      <c r="AU29" s="505"/>
      <c r="AV29" s="501"/>
      <c r="AW29" s="503"/>
      <c r="AX29" s="505"/>
    </row>
    <row r="30" spans="1:50" x14ac:dyDescent="0.25">
      <c r="A30" s="61"/>
      <c r="D30" s="61"/>
      <c r="E30" s="61"/>
      <c r="F30" s="61"/>
      <c r="G30" s="61"/>
      <c r="H30" s="61"/>
      <c r="I30" s="61"/>
      <c r="J30" s="61"/>
      <c r="K30" s="61"/>
      <c r="L30" s="69" t="s">
        <v>170</v>
      </c>
      <c r="M30" s="69">
        <v>250</v>
      </c>
      <c r="N30" s="69">
        <v>250</v>
      </c>
      <c r="O30" s="70">
        <f t="shared" si="1"/>
        <v>212.5</v>
      </c>
      <c r="P30" s="70"/>
      <c r="Q30" s="68"/>
      <c r="AM30" s="72" t="s">
        <v>171</v>
      </c>
      <c r="AN30" s="500">
        <v>1.2</v>
      </c>
      <c r="AO30" s="502">
        <v>1.3</v>
      </c>
      <c r="AP30" s="502">
        <v>1.2</v>
      </c>
      <c r="AQ30" s="502">
        <v>1.1000000000000001</v>
      </c>
      <c r="AR30" s="502">
        <v>1</v>
      </c>
      <c r="AS30" s="502">
        <v>1</v>
      </c>
      <c r="AT30" s="502">
        <v>1.1000000000000001</v>
      </c>
      <c r="AU30" s="504">
        <v>0.9</v>
      </c>
      <c r="AV30" s="500">
        <v>0</v>
      </c>
      <c r="AW30" s="502">
        <v>0.1</v>
      </c>
      <c r="AX30" s="504">
        <v>0.2</v>
      </c>
    </row>
    <row r="31" spans="1:50" ht="45" x14ac:dyDescent="0.25">
      <c r="A31" s="61"/>
      <c r="D31" s="62" t="s">
        <v>151</v>
      </c>
      <c r="E31" s="62" t="s">
        <v>158</v>
      </c>
      <c r="F31" s="62" t="s">
        <v>160</v>
      </c>
      <c r="G31" s="62" t="s">
        <v>165</v>
      </c>
      <c r="H31" s="61"/>
      <c r="I31" s="61"/>
      <c r="J31" s="61"/>
      <c r="K31" s="61"/>
      <c r="L31" s="69" t="s">
        <v>172</v>
      </c>
      <c r="M31" s="69">
        <v>330</v>
      </c>
      <c r="N31" s="69">
        <v>330</v>
      </c>
      <c r="O31" s="70">
        <f t="shared" si="1"/>
        <v>280.5</v>
      </c>
      <c r="P31" s="70"/>
      <c r="Q31" s="68"/>
      <c r="AN31" s="501"/>
      <c r="AO31" s="503"/>
      <c r="AP31" s="503"/>
      <c r="AQ31" s="503"/>
      <c r="AR31" s="503"/>
      <c r="AS31" s="503"/>
      <c r="AT31" s="503"/>
      <c r="AU31" s="505"/>
      <c r="AV31" s="501"/>
      <c r="AW31" s="503"/>
      <c r="AX31" s="505"/>
    </row>
    <row r="32" spans="1:50" ht="33.75" x14ac:dyDescent="0.25">
      <c r="A32" s="61"/>
      <c r="D32" s="62" t="s">
        <v>173</v>
      </c>
      <c r="E32" s="71">
        <f>B5*J5</f>
        <v>72</v>
      </c>
      <c r="F32" s="71">
        <f>MIN(B12,B9,B11)*J10</f>
        <v>0</v>
      </c>
      <c r="G32" s="71">
        <f>MIN(B7,B8,B10)*J10</f>
        <v>0</v>
      </c>
      <c r="H32" s="61"/>
      <c r="I32" s="61"/>
      <c r="J32" s="61"/>
      <c r="K32" s="61"/>
      <c r="L32" s="69" t="s">
        <v>174</v>
      </c>
      <c r="M32" s="69">
        <v>420</v>
      </c>
      <c r="N32" s="69">
        <v>420</v>
      </c>
      <c r="O32" s="70">
        <f t="shared" si="1"/>
        <v>357</v>
      </c>
      <c r="P32" s="70"/>
      <c r="Q32" s="68"/>
      <c r="AM32" s="24" t="s">
        <v>175</v>
      </c>
      <c r="AN32" s="500">
        <v>1</v>
      </c>
      <c r="AO32" s="502">
        <v>1.1000000000000001</v>
      </c>
      <c r="AP32" s="502">
        <v>1</v>
      </c>
      <c r="AQ32" s="502">
        <v>1</v>
      </c>
      <c r="AR32" s="502">
        <v>1</v>
      </c>
      <c r="AS32" s="502">
        <v>0.9</v>
      </c>
      <c r="AT32" s="502">
        <v>0.9</v>
      </c>
      <c r="AU32" s="504">
        <v>0.9</v>
      </c>
      <c r="AV32" s="500">
        <v>0</v>
      </c>
      <c r="AW32" s="502">
        <v>0.1</v>
      </c>
      <c r="AX32" s="504">
        <v>0.2</v>
      </c>
    </row>
    <row r="33" spans="1:50" x14ac:dyDescent="0.25">
      <c r="A33" s="61"/>
      <c r="B33" s="61"/>
      <c r="C33" s="61"/>
      <c r="D33" s="61"/>
      <c r="E33" s="61"/>
      <c r="F33" s="61"/>
      <c r="G33" s="61"/>
      <c r="H33" s="61"/>
      <c r="I33" s="61"/>
      <c r="J33" s="61"/>
      <c r="K33" s="61"/>
      <c r="L33" s="64" t="s">
        <v>176</v>
      </c>
      <c r="M33" s="64" t="s">
        <v>177</v>
      </c>
      <c r="N33" s="64" t="s">
        <v>177</v>
      </c>
      <c r="O33" s="69" t="s">
        <v>178</v>
      </c>
      <c r="P33" s="69"/>
      <c r="Q33" s="68"/>
      <c r="AN33" s="501"/>
      <c r="AO33" s="503"/>
      <c r="AP33" s="503"/>
      <c r="AQ33" s="503"/>
      <c r="AR33" s="503"/>
      <c r="AS33" s="503"/>
      <c r="AT33" s="503"/>
      <c r="AU33" s="505"/>
      <c r="AV33" s="501"/>
      <c r="AW33" s="503"/>
      <c r="AX33" s="505"/>
    </row>
    <row r="34" spans="1:50" x14ac:dyDescent="0.25">
      <c r="A34" s="61"/>
      <c r="B34" s="61"/>
      <c r="C34" s="61"/>
      <c r="D34" s="61"/>
      <c r="E34" s="61"/>
      <c r="F34" s="61"/>
      <c r="G34" s="61"/>
      <c r="H34" s="61"/>
      <c r="I34" s="61"/>
      <c r="J34" s="61"/>
      <c r="K34" s="61"/>
      <c r="L34" s="61"/>
      <c r="M34" s="61"/>
      <c r="N34" s="61"/>
      <c r="O34" s="61"/>
      <c r="P34" s="61"/>
      <c r="AM34" s="24" t="s">
        <v>179</v>
      </c>
      <c r="AN34" s="500">
        <v>0.9</v>
      </c>
      <c r="AO34" s="502">
        <v>1</v>
      </c>
      <c r="AP34" s="502">
        <v>1</v>
      </c>
      <c r="AQ34" s="502">
        <v>1</v>
      </c>
      <c r="AR34" s="502">
        <v>1</v>
      </c>
      <c r="AS34" s="502">
        <v>1</v>
      </c>
      <c r="AT34" s="502">
        <v>1.1000000000000001</v>
      </c>
      <c r="AU34" s="504">
        <v>1.1000000000000001</v>
      </c>
      <c r="AV34" s="500">
        <v>0</v>
      </c>
      <c r="AW34" s="502">
        <v>0</v>
      </c>
      <c r="AX34" s="504">
        <v>0</v>
      </c>
    </row>
    <row r="35" spans="1:50" x14ac:dyDescent="0.25">
      <c r="A35" s="61"/>
      <c r="B35" s="61"/>
      <c r="C35" s="61"/>
      <c r="D35" s="61"/>
      <c r="E35" s="61"/>
      <c r="F35" s="61"/>
      <c r="G35" s="61"/>
      <c r="H35" s="61"/>
      <c r="I35" s="61"/>
      <c r="J35" s="61"/>
      <c r="K35" s="61"/>
      <c r="L35" s="61"/>
      <c r="M35" s="61"/>
      <c r="N35" s="61"/>
      <c r="O35" s="61"/>
      <c r="P35" s="61"/>
      <c r="AN35" s="501"/>
      <c r="AO35" s="503"/>
      <c r="AP35" s="503"/>
      <c r="AQ35" s="503"/>
      <c r="AR35" s="503"/>
      <c r="AS35" s="503"/>
      <c r="AT35" s="503"/>
      <c r="AU35" s="505"/>
      <c r="AV35" s="501"/>
      <c r="AW35" s="503"/>
      <c r="AX35" s="505"/>
    </row>
    <row r="36" spans="1:50" x14ac:dyDescent="0.25">
      <c r="A36" s="61"/>
      <c r="B36" s="61"/>
      <c r="C36" s="61"/>
      <c r="D36" s="61"/>
      <c r="E36" s="61"/>
      <c r="F36" s="61"/>
      <c r="G36" s="61"/>
      <c r="H36" s="61"/>
      <c r="I36" s="61"/>
      <c r="J36" s="61"/>
      <c r="K36" s="61"/>
      <c r="L36" s="61"/>
      <c r="M36" s="61"/>
      <c r="N36" s="61"/>
      <c r="O36" s="61"/>
      <c r="P36" s="61"/>
      <c r="AM36" s="24" t="s">
        <v>180</v>
      </c>
      <c r="AN36" s="500">
        <v>1.2</v>
      </c>
      <c r="AO36" s="502">
        <v>1.5</v>
      </c>
      <c r="AP36" s="502">
        <v>1.2</v>
      </c>
      <c r="AQ36" s="502">
        <v>1.1000000000000001</v>
      </c>
      <c r="AR36" s="502">
        <v>1</v>
      </c>
      <c r="AS36" s="502">
        <v>0.9</v>
      </c>
      <c r="AT36" s="502">
        <v>0.8</v>
      </c>
      <c r="AU36" s="504">
        <v>0.7</v>
      </c>
      <c r="AV36" s="500">
        <v>0</v>
      </c>
      <c r="AW36" s="502">
        <v>0.4</v>
      </c>
      <c r="AX36" s="504">
        <v>0.8</v>
      </c>
    </row>
    <row r="37" spans="1:50" x14ac:dyDescent="0.25">
      <c r="A37" s="61"/>
      <c r="B37" s="61"/>
      <c r="C37" s="61"/>
      <c r="D37" s="61"/>
      <c r="E37" s="61"/>
      <c r="F37" s="61"/>
      <c r="G37" s="61"/>
      <c r="H37" s="61"/>
      <c r="I37" s="61"/>
      <c r="J37" s="61"/>
      <c r="K37" s="61"/>
      <c r="L37" s="61"/>
      <c r="M37" s="61"/>
      <c r="N37" s="61"/>
      <c r="O37" s="61"/>
      <c r="P37" s="61"/>
      <c r="AN37" s="501"/>
      <c r="AO37" s="503"/>
      <c r="AP37" s="503"/>
      <c r="AQ37" s="503"/>
      <c r="AR37" s="503"/>
      <c r="AS37" s="503"/>
      <c r="AT37" s="503"/>
      <c r="AU37" s="505"/>
      <c r="AV37" s="501"/>
      <c r="AW37" s="503"/>
      <c r="AX37" s="505"/>
    </row>
    <row r="38" spans="1:50" x14ac:dyDescent="0.25">
      <c r="A38" s="61"/>
      <c r="B38" s="61"/>
      <c r="C38" s="61"/>
      <c r="D38" s="61"/>
      <c r="E38" s="61"/>
      <c r="F38" s="61"/>
      <c r="G38" s="61"/>
      <c r="H38" s="61"/>
      <c r="I38" s="61"/>
      <c r="J38" s="61"/>
      <c r="K38" s="61"/>
      <c r="L38" s="61"/>
      <c r="M38" s="61"/>
      <c r="N38" s="61"/>
      <c r="O38" s="61"/>
      <c r="P38" s="61"/>
      <c r="AM38" s="24" t="s">
        <v>181</v>
      </c>
      <c r="AN38" s="500">
        <v>1.1000000000000001</v>
      </c>
      <c r="AO38" s="502">
        <v>1.4</v>
      </c>
      <c r="AP38" s="502">
        <v>1.2</v>
      </c>
      <c r="AQ38" s="502">
        <v>1</v>
      </c>
      <c r="AR38" s="502">
        <v>1</v>
      </c>
      <c r="AS38" s="502">
        <v>1</v>
      </c>
      <c r="AT38" s="502">
        <v>1.2</v>
      </c>
      <c r="AU38" s="504">
        <v>1.1000000000000001</v>
      </c>
      <c r="AV38" s="500">
        <v>0</v>
      </c>
      <c r="AW38" s="502">
        <v>0.2</v>
      </c>
      <c r="AX38" s="504">
        <v>0.5</v>
      </c>
    </row>
    <row r="39" spans="1:50" x14ac:dyDescent="0.25">
      <c r="A39" s="61"/>
      <c r="B39" s="61"/>
      <c r="C39" s="61"/>
      <c r="D39" s="61"/>
      <c r="E39" s="61"/>
      <c r="F39" s="61"/>
      <c r="G39" s="61"/>
      <c r="H39" s="61"/>
      <c r="I39" s="61"/>
      <c r="J39" s="61"/>
      <c r="K39" s="61"/>
      <c r="L39" s="61"/>
      <c r="M39" s="61"/>
      <c r="N39" s="61"/>
      <c r="O39" s="61"/>
      <c r="P39" s="61"/>
      <c r="AN39" s="501"/>
      <c r="AO39" s="503"/>
      <c r="AP39" s="503"/>
      <c r="AQ39" s="503"/>
      <c r="AR39" s="503"/>
      <c r="AS39" s="503"/>
      <c r="AT39" s="503"/>
      <c r="AU39" s="505"/>
      <c r="AV39" s="501"/>
      <c r="AW39" s="503"/>
      <c r="AX39" s="505"/>
    </row>
    <row r="40" spans="1:50" x14ac:dyDescent="0.25">
      <c r="A40" s="61"/>
      <c r="B40" s="61"/>
      <c r="C40" s="61"/>
      <c r="D40" s="61"/>
      <c r="E40" s="61"/>
      <c r="F40" s="61"/>
      <c r="G40" s="61"/>
      <c r="H40" s="61"/>
      <c r="I40" s="61"/>
      <c r="J40" s="61"/>
      <c r="K40" s="61"/>
      <c r="L40" s="61"/>
      <c r="M40" s="61"/>
      <c r="N40" s="61"/>
      <c r="O40" s="61"/>
      <c r="P40" s="61"/>
      <c r="AM40" s="24" t="s">
        <v>182</v>
      </c>
      <c r="AN40" s="500">
        <v>1.1000000000000001</v>
      </c>
      <c r="AO40" s="502">
        <v>1.3</v>
      </c>
      <c r="AP40" s="502">
        <v>1.2</v>
      </c>
      <c r="AQ40" s="502">
        <v>1.1000000000000001</v>
      </c>
      <c r="AR40" s="502">
        <v>1</v>
      </c>
      <c r="AS40" s="502">
        <v>1</v>
      </c>
      <c r="AT40" s="502">
        <v>0.9</v>
      </c>
      <c r="AU40" s="504">
        <v>0.8</v>
      </c>
      <c r="AV40" s="500">
        <v>0</v>
      </c>
      <c r="AW40" s="502">
        <v>0.3</v>
      </c>
      <c r="AX40" s="504">
        <v>0.5</v>
      </c>
    </row>
    <row r="41" spans="1:50" x14ac:dyDescent="0.25">
      <c r="A41" s="61"/>
      <c r="B41" s="61"/>
      <c r="C41" s="61"/>
      <c r="D41" s="61"/>
      <c r="E41" s="61"/>
      <c r="F41" s="61"/>
      <c r="G41" s="61"/>
      <c r="H41" s="61"/>
      <c r="I41" s="61"/>
      <c r="J41" s="61"/>
      <c r="K41" s="61"/>
      <c r="L41" s="61"/>
      <c r="M41" s="61"/>
      <c r="N41" s="61"/>
      <c r="O41" s="61"/>
      <c r="P41" s="61"/>
      <c r="AN41" s="501"/>
      <c r="AO41" s="503"/>
      <c r="AP41" s="503"/>
      <c r="AQ41" s="503"/>
      <c r="AR41" s="503"/>
      <c r="AS41" s="503"/>
      <c r="AT41" s="503"/>
      <c r="AU41" s="505"/>
      <c r="AV41" s="501"/>
      <c r="AW41" s="503"/>
      <c r="AX41" s="505"/>
    </row>
    <row r="42" spans="1:50" x14ac:dyDescent="0.25">
      <c r="A42" s="61"/>
      <c r="B42" s="61"/>
      <c r="C42" s="61"/>
      <c r="D42" s="61"/>
      <c r="E42" s="61"/>
      <c r="F42" s="61"/>
      <c r="G42" s="61"/>
      <c r="H42" s="61"/>
      <c r="I42" s="61"/>
      <c r="J42" s="61"/>
      <c r="K42" s="61"/>
      <c r="L42" s="61"/>
      <c r="M42" s="61"/>
      <c r="N42" s="61"/>
      <c r="O42" s="61"/>
      <c r="P42" s="61"/>
      <c r="AM42" s="24" t="s">
        <v>183</v>
      </c>
      <c r="AN42" s="500">
        <v>1</v>
      </c>
      <c r="AO42" s="502">
        <v>1.2</v>
      </c>
      <c r="AP42" s="502">
        <v>1.2</v>
      </c>
      <c r="AQ42" s="502">
        <v>1</v>
      </c>
      <c r="AR42" s="502">
        <v>1</v>
      </c>
      <c r="AS42" s="502">
        <v>1</v>
      </c>
      <c r="AT42" s="502">
        <v>1.1000000000000001</v>
      </c>
      <c r="AU42" s="504">
        <v>1</v>
      </c>
      <c r="AV42" s="500">
        <v>0</v>
      </c>
      <c r="AW42" s="502">
        <v>0.1</v>
      </c>
      <c r="AX42" s="504">
        <v>0.3</v>
      </c>
    </row>
    <row r="43" spans="1:50" x14ac:dyDescent="0.25">
      <c r="A43" s="61"/>
      <c r="B43" s="61"/>
      <c r="C43" s="61"/>
      <c r="D43" s="61"/>
      <c r="E43" s="61"/>
      <c r="F43" s="61"/>
      <c r="G43" s="61"/>
      <c r="H43" s="61"/>
      <c r="I43" s="61"/>
      <c r="J43" s="61"/>
      <c r="K43" s="61"/>
      <c r="L43" s="61"/>
      <c r="M43" s="61"/>
      <c r="N43" s="61"/>
      <c r="O43" s="61"/>
      <c r="P43" s="61"/>
      <c r="AN43" s="501"/>
      <c r="AO43" s="503"/>
      <c r="AP43" s="503"/>
      <c r="AQ43" s="503"/>
      <c r="AR43" s="503"/>
      <c r="AS43" s="503"/>
      <c r="AT43" s="503"/>
      <c r="AU43" s="505"/>
      <c r="AV43" s="501"/>
      <c r="AW43" s="503"/>
      <c r="AX43" s="505"/>
    </row>
    <row r="44" spans="1:50" x14ac:dyDescent="0.25">
      <c r="A44" s="61"/>
      <c r="B44" s="61"/>
      <c r="C44" s="61"/>
      <c r="D44" s="61"/>
      <c r="E44" s="61"/>
      <c r="F44" s="61"/>
      <c r="G44" s="61"/>
      <c r="H44" s="61"/>
      <c r="I44" s="61"/>
      <c r="J44" s="61"/>
      <c r="K44" s="61"/>
      <c r="L44" s="61"/>
      <c r="M44" s="61"/>
      <c r="N44" s="61"/>
      <c r="O44" s="61"/>
      <c r="P44" s="61"/>
      <c r="AM44" s="24" t="s">
        <v>184</v>
      </c>
      <c r="AN44" s="500">
        <v>1.1000000000000001</v>
      </c>
      <c r="AO44" s="502">
        <v>1.2</v>
      </c>
      <c r="AP44" s="502">
        <v>1.1000000000000001</v>
      </c>
      <c r="AQ44" s="502">
        <v>1.1000000000000001</v>
      </c>
      <c r="AR44" s="502">
        <v>1</v>
      </c>
      <c r="AS44" s="502">
        <v>1</v>
      </c>
      <c r="AT44" s="502">
        <v>1</v>
      </c>
      <c r="AU44" s="504">
        <v>0.9</v>
      </c>
      <c r="AV44" s="500">
        <v>0</v>
      </c>
      <c r="AW44" s="502">
        <v>0.1</v>
      </c>
      <c r="AX44" s="504">
        <v>0.3</v>
      </c>
    </row>
    <row r="45" spans="1:50" x14ac:dyDescent="0.25">
      <c r="A45" s="61"/>
      <c r="B45" s="61"/>
      <c r="C45" s="61"/>
      <c r="D45" s="61"/>
      <c r="E45" s="61"/>
      <c r="F45" s="61"/>
      <c r="G45" s="61"/>
      <c r="H45" s="61"/>
      <c r="I45" s="61"/>
      <c r="J45" s="61"/>
      <c r="K45" s="61"/>
      <c r="L45" s="61"/>
      <c r="M45" s="61"/>
      <c r="N45" s="61"/>
      <c r="O45" s="61"/>
      <c r="P45" s="61"/>
      <c r="AN45" s="501"/>
      <c r="AO45" s="503"/>
      <c r="AP45" s="503"/>
      <c r="AQ45" s="503"/>
      <c r="AR45" s="503"/>
      <c r="AS45" s="503"/>
      <c r="AT45" s="503"/>
      <c r="AU45" s="505"/>
      <c r="AV45" s="501"/>
      <c r="AW45" s="503"/>
      <c r="AX45" s="505"/>
    </row>
    <row r="46" spans="1:50" x14ac:dyDescent="0.25">
      <c r="A46" s="61"/>
      <c r="B46" s="61"/>
      <c r="C46" s="61"/>
      <c r="D46" s="61"/>
      <c r="E46" s="61"/>
      <c r="F46" s="61"/>
      <c r="G46" s="61"/>
      <c r="H46" s="61"/>
      <c r="I46" s="61"/>
      <c r="J46" s="61"/>
      <c r="K46" s="61"/>
      <c r="L46" s="61"/>
      <c r="M46" s="61"/>
      <c r="N46" s="61"/>
      <c r="O46" s="61"/>
      <c r="P46" s="61"/>
      <c r="AM46" s="24" t="s">
        <v>185</v>
      </c>
      <c r="AN46" s="500">
        <v>1</v>
      </c>
      <c r="AO46" s="502">
        <v>1.1000000000000001</v>
      </c>
      <c r="AP46" s="502">
        <v>1.1000000000000001</v>
      </c>
      <c r="AQ46" s="502">
        <v>1</v>
      </c>
      <c r="AR46" s="502">
        <v>1</v>
      </c>
      <c r="AS46" s="502">
        <v>1</v>
      </c>
      <c r="AT46" s="502">
        <v>1.1000000000000001</v>
      </c>
      <c r="AU46" s="504">
        <v>1</v>
      </c>
      <c r="AV46" s="500">
        <v>0</v>
      </c>
      <c r="AW46" s="502">
        <v>0.1</v>
      </c>
      <c r="AX46" s="504">
        <v>0.2</v>
      </c>
    </row>
    <row r="47" spans="1:50" x14ac:dyDescent="0.25">
      <c r="A47" s="61"/>
      <c r="B47" s="61"/>
      <c r="C47" s="61"/>
      <c r="D47" s="61"/>
      <c r="E47" s="61"/>
      <c r="F47" s="61"/>
      <c r="G47" s="61"/>
      <c r="H47" s="61"/>
      <c r="I47" s="61"/>
      <c r="J47" s="61"/>
      <c r="K47" s="61"/>
      <c r="L47" s="61"/>
      <c r="M47" s="61"/>
      <c r="N47" s="61"/>
      <c r="O47" s="61"/>
      <c r="P47" s="61"/>
      <c r="AN47" s="501"/>
      <c r="AO47" s="503"/>
      <c r="AP47" s="503"/>
      <c r="AQ47" s="503"/>
      <c r="AR47" s="503"/>
      <c r="AS47" s="503"/>
      <c r="AT47" s="503"/>
      <c r="AU47" s="505"/>
      <c r="AV47" s="501"/>
      <c r="AW47" s="503"/>
      <c r="AX47" s="505"/>
    </row>
    <row r="48" spans="1:50" x14ac:dyDescent="0.25">
      <c r="A48" s="61"/>
      <c r="B48" s="61"/>
      <c r="C48" s="61"/>
      <c r="D48" s="61"/>
      <c r="E48" s="61"/>
      <c r="F48" s="61"/>
      <c r="G48" s="61"/>
      <c r="H48" s="61"/>
      <c r="I48" s="61"/>
      <c r="J48" s="61"/>
      <c r="K48" s="61"/>
      <c r="L48" s="61"/>
      <c r="M48" s="61"/>
      <c r="N48" s="67" t="s">
        <v>186</v>
      </c>
      <c r="O48" s="61"/>
      <c r="P48" s="61"/>
    </row>
    <row r="49" spans="1:50" x14ac:dyDescent="0.25">
      <c r="A49" s="61"/>
      <c r="B49" s="61"/>
      <c r="C49" s="61"/>
      <c r="D49" s="61"/>
      <c r="E49" s="61"/>
      <c r="F49" s="61"/>
      <c r="G49" s="61"/>
      <c r="H49" s="61"/>
      <c r="I49" s="61"/>
      <c r="J49" s="61"/>
      <c r="K49" s="61"/>
      <c r="L49" s="61"/>
      <c r="M49" s="61"/>
      <c r="N49" s="61" t="e">
        <f>VLOOKUP(#REF!,A5:M13,COLUMN(C4),FALSE)</f>
        <v>#REF!</v>
      </c>
      <c r="O49" s="61"/>
      <c r="P49" s="61">
        <f>HLOOKUP('Données efficacité energétique'!Q57,C2:M3,2,FALSE)</f>
        <v>4</v>
      </c>
    </row>
    <row r="50" spans="1:50" x14ac:dyDescent="0.25">
      <c r="A50" s="61"/>
      <c r="B50" s="61"/>
      <c r="C50" s="61"/>
      <c r="D50" s="61"/>
      <c r="E50" s="61"/>
      <c r="F50" s="61"/>
      <c r="G50" s="61"/>
      <c r="H50" s="61"/>
      <c r="I50" s="61"/>
      <c r="J50" s="61"/>
      <c r="K50" s="61"/>
      <c r="L50" s="61"/>
      <c r="M50" s="61"/>
      <c r="N50" s="61"/>
      <c r="O50" s="61"/>
      <c r="P50" s="61"/>
      <c r="AN50" s="66">
        <f t="shared" ref="AN50:AX50" si="2">AVERAGE(AN8:AN47)</f>
        <v>1.088888888888889</v>
      </c>
      <c r="AO50" s="66">
        <f t="shared" si="2"/>
        <v>1.25</v>
      </c>
      <c r="AP50" s="66">
        <f t="shared" si="2"/>
        <v>1.1499999999999999</v>
      </c>
      <c r="AQ50" s="66">
        <f t="shared" si="2"/>
        <v>1.0499999999999998</v>
      </c>
      <c r="AR50" s="66">
        <f t="shared" si="2"/>
        <v>1</v>
      </c>
      <c r="AS50" s="66">
        <f t="shared" si="2"/>
        <v>0.98888888888888893</v>
      </c>
      <c r="AT50" s="66">
        <f t="shared" si="2"/>
        <v>1.0166666666666668</v>
      </c>
      <c r="AU50" s="66">
        <f t="shared" si="2"/>
        <v>0.89444444444444449</v>
      </c>
      <c r="AV50" s="66">
        <f t="shared" si="2"/>
        <v>0</v>
      </c>
      <c r="AW50" s="66">
        <f t="shared" si="2"/>
        <v>0.13333333333333336</v>
      </c>
      <c r="AX50" s="66">
        <f t="shared" si="2"/>
        <v>0.27777777777777779</v>
      </c>
    </row>
    <row r="51" spans="1:50" x14ac:dyDescent="0.25">
      <c r="A51" s="61"/>
      <c r="B51" s="61"/>
      <c r="C51" s="61"/>
      <c r="D51" s="61"/>
      <c r="E51" s="61"/>
      <c r="F51" s="61"/>
      <c r="G51" s="61"/>
      <c r="H51" s="61"/>
      <c r="I51" s="61"/>
      <c r="J51" s="61"/>
      <c r="K51" s="61"/>
      <c r="L51" s="61"/>
      <c r="M51" s="61"/>
      <c r="N51" s="61"/>
      <c r="O51" s="61"/>
      <c r="P51" s="61"/>
    </row>
    <row r="52" spans="1:50" x14ac:dyDescent="0.25">
      <c r="A52" s="61"/>
      <c r="B52" s="61"/>
      <c r="C52" s="61"/>
      <c r="D52" s="61"/>
      <c r="E52" s="61"/>
      <c r="F52" s="61"/>
      <c r="G52" s="61"/>
      <c r="H52" s="61"/>
      <c r="I52" s="61"/>
      <c r="J52" s="61"/>
      <c r="K52" s="61"/>
      <c r="L52" s="61"/>
      <c r="M52" s="61"/>
      <c r="N52" s="61"/>
      <c r="O52" s="61"/>
      <c r="P52" s="61"/>
    </row>
    <row r="53" spans="1:50" x14ac:dyDescent="0.25">
      <c r="A53" s="61"/>
      <c r="B53" s="61"/>
      <c r="C53" s="61"/>
      <c r="D53" s="61"/>
      <c r="E53" s="61"/>
      <c r="F53" s="61"/>
      <c r="G53" s="61"/>
      <c r="H53" s="61"/>
    </row>
    <row r="54" spans="1:50" x14ac:dyDescent="0.25">
      <c r="A54" s="61"/>
      <c r="B54" s="61"/>
      <c r="C54" s="61"/>
      <c r="D54" s="61"/>
      <c r="E54" s="61"/>
      <c r="F54" s="61"/>
      <c r="G54" s="61"/>
      <c r="H54" s="61"/>
    </row>
    <row r="55" spans="1:50" customFormat="1" x14ac:dyDescent="0.25">
      <c r="A55" s="94" t="s">
        <v>187</v>
      </c>
      <c r="O55" s="2"/>
      <c r="P55" s="2"/>
      <c r="Q55" s="2"/>
      <c r="R55" s="2"/>
      <c r="S55" s="2"/>
      <c r="T55" s="2"/>
      <c r="U55" s="2"/>
      <c r="V55" s="2"/>
      <c r="W55" s="2"/>
      <c r="X55" s="2"/>
      <c r="Y55" s="2"/>
      <c r="Z55" s="2"/>
      <c r="AA55" s="2"/>
    </row>
    <row r="56" spans="1:50" s="35" customFormat="1" x14ac:dyDescent="0.25"/>
    <row r="57" spans="1:50" customFormat="1" ht="15.75" x14ac:dyDescent="0.25">
      <c r="A57" s="60" t="s">
        <v>188</v>
      </c>
      <c r="B57" s="37"/>
      <c r="C57" s="37"/>
      <c r="D57" s="37"/>
      <c r="E57" s="37"/>
      <c r="F57" s="37"/>
      <c r="G57" s="37"/>
      <c r="H57" s="37"/>
      <c r="I57" s="37"/>
      <c r="J57" s="37"/>
      <c r="K57" s="37"/>
      <c r="L57" s="37"/>
      <c r="M57" s="37"/>
      <c r="N57" s="37"/>
      <c r="O57" s="37"/>
      <c r="P57" s="59" t="s">
        <v>189</v>
      </c>
      <c r="Q57" s="58" t="s">
        <v>110</v>
      </c>
      <c r="R57" s="2" t="s">
        <v>190</v>
      </c>
      <c r="S57" s="2"/>
      <c r="T57" s="2"/>
      <c r="U57" s="2"/>
      <c r="V57" s="2"/>
      <c r="W57" s="2"/>
      <c r="X57" s="2"/>
      <c r="Y57" s="2"/>
      <c r="Z57" s="2"/>
      <c r="AA57" s="2"/>
      <c r="AB57" s="2"/>
      <c r="AC57" s="2"/>
    </row>
    <row r="58" spans="1:50" s="35" customFormat="1" x14ac:dyDescent="0.25">
      <c r="P58" s="59" t="s">
        <v>191</v>
      </c>
      <c r="Q58" s="58" t="s">
        <v>117</v>
      </c>
    </row>
    <row r="59" spans="1:50" customFormat="1" ht="168.75" x14ac:dyDescent="0.25">
      <c r="A59" s="45" t="s">
        <v>192</v>
      </c>
      <c r="B59" s="45" t="s">
        <v>193</v>
      </c>
      <c r="C59" s="45" t="s">
        <v>194</v>
      </c>
      <c r="D59" s="57" t="s">
        <v>195</v>
      </c>
      <c r="E59" s="56" t="s">
        <v>196</v>
      </c>
      <c r="F59" s="44" t="s">
        <v>197</v>
      </c>
      <c r="G59" s="44" t="s">
        <v>198</v>
      </c>
      <c r="H59" s="45" t="s">
        <v>199</v>
      </c>
      <c r="I59" s="45" t="s">
        <v>200</v>
      </c>
      <c r="J59" s="55" t="s">
        <v>201</v>
      </c>
      <c r="K59" s="55" t="s">
        <v>202</v>
      </c>
      <c r="L59" s="45" t="s">
        <v>203</v>
      </c>
      <c r="M59" s="54" t="s">
        <v>204</v>
      </c>
    </row>
    <row r="60" spans="1:50" customFormat="1" ht="24.75" customHeight="1" x14ac:dyDescent="0.25">
      <c r="A60" s="52"/>
      <c r="B60" s="52" t="s">
        <v>129</v>
      </c>
      <c r="C60" s="52">
        <v>375</v>
      </c>
      <c r="D60" s="48">
        <v>60</v>
      </c>
      <c r="E60" s="48">
        <v>30</v>
      </c>
      <c r="F60" s="48">
        <v>30</v>
      </c>
      <c r="G60" s="51">
        <v>0</v>
      </c>
      <c r="H60" s="50">
        <f>IFERROR(E60/C60*1000,"")</f>
        <v>80</v>
      </c>
      <c r="I60" s="48"/>
      <c r="J60" s="49"/>
      <c r="K60" s="48"/>
      <c r="L60" s="53" t="str">
        <f>IFERROR(VLOOKUP(B60,'Données efficacité energétique'!$A$5:$M$17,'Données efficacité energétique'!$B$3,FALSE)*(VLOOKUP(B60,'Données efficacité energétique'!$A$5:$M$17,HLOOKUP('Données efficacité energétique'!$Q$57,'Données efficacité energétique'!$C$2:$M$3,'Données efficacité energétique'!$Q$3,FALSE),FALSE)+VLOOKUP(B60,'Données efficacité energétique'!$A$5:$M$17,HLOOKUP('Données efficacité energétique'!$Q$58,'Données efficacité energétique'!$C$2:$M$3,'Données efficacité energétique'!$Q$3,FALSE),FALSE))*C60/1000,"")</f>
        <v/>
      </c>
      <c r="M60" s="46" t="str">
        <f>IFERROR(IF(G60/F60&gt;0.3,"Vigilance ECS ","")&amp; IF(F60&gt;L60,"faible efficacité énergétique",""), IF(F60&gt;L60,"faible efficacité énergétique",""))</f>
        <v/>
      </c>
    </row>
    <row r="61" spans="1:50" customFormat="1" ht="24.75" customHeight="1" x14ac:dyDescent="0.25">
      <c r="A61" s="52"/>
      <c r="B61" s="52" t="s">
        <v>133</v>
      </c>
      <c r="C61" s="52">
        <v>200</v>
      </c>
      <c r="D61" s="48">
        <v>100</v>
      </c>
      <c r="E61" s="48">
        <v>90</v>
      </c>
      <c r="F61" s="48">
        <v>85</v>
      </c>
      <c r="G61" s="51">
        <v>5</v>
      </c>
      <c r="H61" s="50">
        <f>IFERROR(E61/C61*1000,"")</f>
        <v>450</v>
      </c>
      <c r="I61" s="48"/>
      <c r="J61" s="49"/>
      <c r="K61" s="48"/>
      <c r="L61" s="47" t="str">
        <f>IFERROR(VLOOKUP(B61,'Données efficacité energétique'!$A$5:$M$17,'Données efficacité energétique'!$B$3,FALSE)*(VLOOKUP(B61,'Données efficacité energétique'!$A$5:$M$17,HLOOKUP('Données efficacité energétique'!$Q$57,'Données efficacité energétique'!$C$2:$M$3,'Données efficacité energétique'!$Q$3,FALSE),FALSE)+VLOOKUP(B61,'Données efficacité energétique'!$A$5:$M$17,HLOOKUP('Données efficacité energétique'!$Q$58,'Données efficacité energétique'!$C$2:$M$3,'Données efficacité energétique'!$Q$3,FALSE),FALSE))*C61/1000,"")</f>
        <v/>
      </c>
      <c r="M61" s="46" t="str">
        <f>IFERROR(IF(G61/F61&gt;0.3,"Vigilance ECS ","")&amp; IF(F61&gt;L61,"faible efficacité énergétique",""), IF(F61&gt;L61,"faible efficacité énergétique",""))</f>
        <v/>
      </c>
    </row>
    <row r="62" spans="1:50" customFormat="1" ht="24.75" customHeight="1" x14ac:dyDescent="0.25">
      <c r="A62" s="52"/>
      <c r="B62" s="52" t="s">
        <v>131</v>
      </c>
      <c r="C62" s="52">
        <v>300</v>
      </c>
      <c r="D62" s="48">
        <v>50</v>
      </c>
      <c r="E62" s="48">
        <v>30</v>
      </c>
      <c r="F62" s="48">
        <v>15</v>
      </c>
      <c r="G62" s="51">
        <v>15</v>
      </c>
      <c r="H62" s="50">
        <f>IFERROR(E62/C62*1000,"")</f>
        <v>100</v>
      </c>
      <c r="I62" s="48"/>
      <c r="J62" s="49"/>
      <c r="K62" s="48"/>
      <c r="L62" s="47" t="str">
        <f>IFERROR(VLOOKUP(B62,'Données efficacité energétique'!$A$5:$M$17,'Données efficacité energétique'!$B$3,FALSE)*(VLOOKUP(B62,'Données efficacité energétique'!$A$5:$M$17,HLOOKUP('Données efficacité energétique'!$Q$57,'Données efficacité energétique'!$C$2:$M$3,'Données efficacité energétique'!$Q$3,FALSE),FALSE)+VLOOKUP(B62,'Données efficacité energétique'!$A$5:$M$17,HLOOKUP('Données efficacité energétique'!$Q$58,'Données efficacité energétique'!$C$2:$M$3,'Données efficacité energétique'!$Q$3,FALSE),FALSE))*C62/1000,"")</f>
        <v/>
      </c>
      <c r="M62" s="46" t="str">
        <f>IFERROR(IF(G62/F62&gt;0.3,"Vigilance ECS ","")&amp; IF(F62&gt;L62,"faible efficacité énergétique",""), IF(F62&gt;L62,"faible efficacité énergétique",""))</f>
        <v xml:space="preserve">Vigilance ECS </v>
      </c>
    </row>
    <row r="63" spans="1:50" customFormat="1" ht="24.75" customHeight="1" x14ac:dyDescent="0.25">
      <c r="A63" s="52"/>
      <c r="B63" s="52"/>
      <c r="C63" s="52"/>
      <c r="D63" s="48"/>
      <c r="E63" s="48"/>
      <c r="F63" s="48"/>
      <c r="G63" s="51"/>
      <c r="H63" s="50" t="str">
        <f>IFERROR(E63/C63*1000,"")</f>
        <v/>
      </c>
      <c r="I63" s="48"/>
      <c r="J63" s="49"/>
      <c r="K63" s="48"/>
      <c r="L63" s="47" t="str">
        <f>IFERROR(VLOOKUP(B63,'Données efficacité energétique'!$A$5:$M$17,'Données efficacité energétique'!$B$3,FALSE)*(VLOOKUP(B63,'Données efficacité energétique'!$A$5:$M$17,HLOOKUP('Données efficacité energétique'!$Q$57,'Données efficacité energétique'!$C$2:$M$3,'Données efficacité energétique'!$Q$3,FALSE),FALSE)+VLOOKUP(B63,'Données efficacité energétique'!$A$5:$M$17,HLOOKUP('Données efficacité energétique'!$Q$58,'Données efficacité energétique'!$C$2:$M$3,'Données efficacité energétique'!$Q$3,FALSE),FALSE))*C63/1000,"")</f>
        <v/>
      </c>
      <c r="M63" s="46" t="str">
        <f>IFERROR(IF(G63/F63&gt;0.3,"Vigilance ECS ","")&amp; IF(F63&gt;L63,"faible efficacité énergétique",""), IF(F63&gt;L63,"faible efficacité énergétique",""))</f>
        <v/>
      </c>
    </row>
    <row r="64" spans="1:50" customFormat="1" x14ac:dyDescent="0.25">
      <c r="A64" s="45" t="s">
        <v>205</v>
      </c>
      <c r="B64" s="45"/>
      <c r="C64" s="44">
        <f t="shared" ref="C64:I64" si="3">SUM(C60:C63)</f>
        <v>875</v>
      </c>
      <c r="D64" s="43">
        <f t="shared" si="3"/>
        <v>210</v>
      </c>
      <c r="E64" s="42">
        <f t="shared" si="3"/>
        <v>150</v>
      </c>
      <c r="F64" s="41">
        <f t="shared" si="3"/>
        <v>130</v>
      </c>
      <c r="G64" s="41">
        <f t="shared" si="3"/>
        <v>20</v>
      </c>
      <c r="H64" s="41">
        <f t="shared" si="3"/>
        <v>630</v>
      </c>
      <c r="I64" s="41">
        <f t="shared" si="3"/>
        <v>0</v>
      </c>
      <c r="J64" s="40">
        <f>SUM(J60:J61)</f>
        <v>0</v>
      </c>
      <c r="K64" s="40">
        <f>SUM(K60:K61)</f>
        <v>0</v>
      </c>
      <c r="L64" s="39">
        <f>SUM(L60:L63)</f>
        <v>0</v>
      </c>
      <c r="M64" s="38"/>
    </row>
    <row r="65" spans="1:27" customFormat="1" x14ac:dyDescent="0.25">
      <c r="A65" s="37"/>
      <c r="B65" s="37"/>
      <c r="C65" s="37"/>
      <c r="D65" s="37"/>
      <c r="E65" s="37"/>
      <c r="F65" s="37"/>
      <c r="G65" s="37"/>
      <c r="H65" s="37"/>
      <c r="I65" s="37"/>
      <c r="J65" s="37"/>
      <c r="K65" s="37"/>
      <c r="L65" s="37"/>
      <c r="M65" s="37"/>
    </row>
    <row r="66" spans="1:27" customFormat="1" x14ac:dyDescent="0.25">
      <c r="A66" s="2"/>
      <c r="B66" s="2"/>
      <c r="C66" s="36"/>
      <c r="D66" s="2"/>
      <c r="E66" s="2"/>
      <c r="F66" s="2"/>
      <c r="G66" s="2"/>
      <c r="H66" s="2"/>
      <c r="I66" s="2"/>
      <c r="J66" s="2"/>
      <c r="K66" s="2"/>
      <c r="L66" s="2"/>
      <c r="M66" s="2"/>
      <c r="N66" s="2"/>
      <c r="O66" s="2"/>
      <c r="P66" s="2"/>
      <c r="Q66" s="2"/>
      <c r="R66" s="2"/>
      <c r="S66" s="2"/>
    </row>
    <row r="67" spans="1:27" customFormat="1" x14ac:dyDescent="0.25">
      <c r="A67" s="2"/>
      <c r="B67" s="2"/>
      <c r="C67" s="36"/>
      <c r="D67" s="2"/>
      <c r="E67" s="2"/>
      <c r="F67" s="2"/>
      <c r="G67" s="2"/>
      <c r="H67" s="2"/>
      <c r="I67" s="2"/>
      <c r="J67" s="2"/>
      <c r="K67" s="2"/>
      <c r="L67" s="2"/>
      <c r="M67" s="2"/>
      <c r="N67" s="2"/>
      <c r="O67" s="2"/>
      <c r="P67" s="2"/>
      <c r="Q67" s="2"/>
      <c r="R67" s="2"/>
      <c r="S67" s="2"/>
    </row>
    <row r="68" spans="1:27" customFormat="1" x14ac:dyDescent="0.25">
      <c r="A68" s="24"/>
      <c r="O68" s="2"/>
      <c r="P68" s="2"/>
      <c r="Q68" s="2"/>
      <c r="R68" s="2"/>
      <c r="S68" s="2"/>
      <c r="T68" s="2"/>
      <c r="U68" s="2"/>
      <c r="V68" s="2"/>
      <c r="W68" s="2"/>
      <c r="X68" s="2"/>
      <c r="Y68" s="2"/>
      <c r="Z68" s="2"/>
      <c r="AA68" s="2"/>
    </row>
    <row r="69" spans="1:27" customFormat="1" x14ac:dyDescent="0.25">
      <c r="A69" s="24"/>
      <c r="O69" s="2"/>
      <c r="P69" s="2"/>
      <c r="Q69" s="2"/>
      <c r="R69" s="2"/>
      <c r="S69" s="2"/>
      <c r="T69" s="2"/>
      <c r="U69" s="2"/>
      <c r="V69" s="2"/>
      <c r="W69" s="2"/>
      <c r="X69" s="2"/>
      <c r="Y69" s="2"/>
      <c r="Z69" s="2"/>
      <c r="AA69" s="2"/>
    </row>
    <row r="70" spans="1:27" customFormat="1" x14ac:dyDescent="0.25">
      <c r="A70" s="24"/>
      <c r="O70" s="2"/>
      <c r="P70" s="2"/>
      <c r="Q70" s="2"/>
      <c r="R70" s="2"/>
      <c r="S70" s="2"/>
      <c r="T70" s="2"/>
      <c r="U70" s="2"/>
      <c r="V70" s="2"/>
      <c r="W70" s="2"/>
      <c r="X70" s="2"/>
      <c r="Y70" s="2"/>
      <c r="Z70" s="2"/>
      <c r="AA70" s="2"/>
    </row>
    <row r="71" spans="1:27" customFormat="1" x14ac:dyDescent="0.25">
      <c r="A71" s="24"/>
      <c r="O71" s="2"/>
      <c r="P71" s="2"/>
      <c r="Q71" s="2"/>
      <c r="R71" s="2"/>
      <c r="S71" s="2"/>
      <c r="T71" s="2"/>
      <c r="U71" s="2"/>
      <c r="V71" s="2"/>
      <c r="W71" s="2"/>
      <c r="X71" s="2"/>
      <c r="Y71" s="2"/>
      <c r="Z71" s="2"/>
      <c r="AA71" s="2"/>
    </row>
    <row r="72" spans="1:27" customFormat="1" x14ac:dyDescent="0.25">
      <c r="A72" s="24"/>
      <c r="O72" s="2"/>
      <c r="P72" s="2"/>
      <c r="Q72" s="2"/>
      <c r="R72" s="2"/>
      <c r="S72" s="2"/>
      <c r="T72" s="2"/>
      <c r="U72" s="2"/>
      <c r="V72" s="2"/>
      <c r="W72" s="2"/>
      <c r="X72" s="2"/>
      <c r="Y72" s="2"/>
      <c r="Z72" s="2"/>
      <c r="AA72" s="2"/>
    </row>
    <row r="73" spans="1:27" customFormat="1" x14ac:dyDescent="0.25">
      <c r="A73" s="24"/>
      <c r="O73" s="2"/>
      <c r="P73" s="2"/>
      <c r="Q73" s="2"/>
      <c r="R73" s="2"/>
      <c r="S73" s="2"/>
      <c r="T73" s="2"/>
      <c r="U73" s="2"/>
      <c r="V73" s="2"/>
      <c r="W73" s="2"/>
      <c r="X73" s="2"/>
      <c r="Y73" s="2"/>
      <c r="Z73" s="2"/>
      <c r="AA73" s="2"/>
    </row>
    <row r="74" spans="1:27" customFormat="1" x14ac:dyDescent="0.25">
      <c r="A74" s="24"/>
      <c r="O74" s="2"/>
      <c r="P74" s="2"/>
      <c r="Q74" s="2"/>
      <c r="R74" s="2"/>
      <c r="S74" s="2"/>
      <c r="T74" s="2"/>
      <c r="U74" s="2"/>
      <c r="V74" s="2"/>
      <c r="W74" s="2"/>
      <c r="X74" s="2"/>
      <c r="Y74" s="2"/>
      <c r="Z74" s="2"/>
      <c r="AA74" s="2"/>
    </row>
    <row r="75" spans="1:27" customFormat="1" x14ac:dyDescent="0.25">
      <c r="A75" s="24"/>
      <c r="O75" s="2"/>
      <c r="P75" s="2"/>
      <c r="Q75" s="2"/>
      <c r="R75" s="2"/>
      <c r="S75" s="2"/>
      <c r="T75" s="2"/>
      <c r="U75" s="2"/>
      <c r="V75" s="2"/>
      <c r="W75" s="2"/>
      <c r="X75" s="2"/>
      <c r="Y75" s="2"/>
      <c r="Z75" s="2"/>
      <c r="AA75" s="2"/>
    </row>
    <row r="76" spans="1:27" customFormat="1" x14ac:dyDescent="0.25">
      <c r="A76" s="24"/>
      <c r="O76" s="2"/>
      <c r="P76" s="2"/>
      <c r="Q76" s="2"/>
      <c r="R76" s="2"/>
      <c r="S76" s="2"/>
      <c r="T76" s="2"/>
      <c r="U76" s="2"/>
      <c r="V76" s="2"/>
      <c r="W76" s="2"/>
      <c r="X76" s="2"/>
      <c r="Y76" s="2"/>
      <c r="Z76" s="2"/>
      <c r="AA76" s="2"/>
    </row>
    <row r="77" spans="1:27" customFormat="1" x14ac:dyDescent="0.25">
      <c r="A77" s="24"/>
      <c r="O77" s="2"/>
      <c r="P77" s="2"/>
      <c r="Q77" s="2"/>
      <c r="R77" s="2"/>
      <c r="S77" s="2"/>
      <c r="T77" s="2"/>
      <c r="U77" s="2"/>
      <c r="V77" s="2"/>
      <c r="W77" s="2"/>
      <c r="X77" s="2"/>
      <c r="Y77" s="2"/>
      <c r="Z77" s="2"/>
      <c r="AA77" s="2"/>
    </row>
    <row r="78" spans="1:27" customFormat="1" x14ac:dyDescent="0.25">
      <c r="A78" s="24"/>
      <c r="O78" s="2"/>
      <c r="P78" s="2"/>
      <c r="Q78" s="2"/>
      <c r="R78" s="2"/>
      <c r="S78" s="2"/>
      <c r="T78" s="2"/>
      <c r="U78" s="2"/>
      <c r="V78" s="2"/>
      <c r="W78" s="2"/>
      <c r="X78" s="2"/>
      <c r="Y78" s="2"/>
      <c r="Z78" s="2"/>
      <c r="AA78" s="2"/>
    </row>
    <row r="79" spans="1:27" customFormat="1" x14ac:dyDescent="0.25">
      <c r="A79" s="24"/>
      <c r="O79" s="2"/>
      <c r="P79" s="2"/>
      <c r="Q79" s="2"/>
      <c r="R79" s="2"/>
      <c r="S79" s="2"/>
      <c r="T79" s="2"/>
      <c r="U79" s="2"/>
      <c r="V79" s="2"/>
      <c r="W79" s="2"/>
      <c r="X79" s="2"/>
      <c r="Y79" s="2"/>
      <c r="Z79" s="2"/>
      <c r="AA79" s="2"/>
    </row>
    <row r="80" spans="1:27" customFormat="1" x14ac:dyDescent="0.25">
      <c r="A80" s="24"/>
      <c r="O80" s="2"/>
      <c r="P80" s="2"/>
      <c r="Q80" s="2"/>
      <c r="R80" s="2"/>
      <c r="S80" s="2"/>
      <c r="T80" s="2"/>
      <c r="U80" s="2"/>
      <c r="V80" s="2"/>
      <c r="W80" s="2"/>
      <c r="X80" s="2"/>
      <c r="Y80" s="2"/>
      <c r="Z80" s="2"/>
      <c r="AA80" s="2"/>
    </row>
    <row r="81" spans="1:27" customFormat="1" x14ac:dyDescent="0.25">
      <c r="A81" s="24"/>
      <c r="O81" s="2"/>
      <c r="P81" s="2"/>
      <c r="Q81" s="2"/>
      <c r="R81" s="2"/>
      <c r="S81" s="2"/>
      <c r="T81" s="2"/>
      <c r="U81" s="2"/>
      <c r="V81" s="2"/>
      <c r="W81" s="2"/>
      <c r="X81" s="2"/>
      <c r="Y81" s="2"/>
      <c r="Z81" s="2"/>
      <c r="AA81" s="2"/>
    </row>
    <row r="82" spans="1:27" customFormat="1" x14ac:dyDescent="0.25">
      <c r="A82" s="24"/>
      <c r="O82" s="2"/>
      <c r="P82" s="2"/>
      <c r="Q82" s="2"/>
      <c r="R82" s="2"/>
      <c r="S82" s="2"/>
      <c r="T82" s="2"/>
      <c r="U82" s="2"/>
      <c r="V82" s="2"/>
      <c r="W82" s="2"/>
      <c r="X82" s="2"/>
      <c r="Y82" s="2"/>
      <c r="Z82" s="2"/>
      <c r="AA82" s="2"/>
    </row>
    <row r="83" spans="1:27" customFormat="1" x14ac:dyDescent="0.25">
      <c r="A83" s="24"/>
      <c r="O83" s="2"/>
      <c r="P83" s="2"/>
      <c r="Q83" s="2"/>
      <c r="R83" s="2"/>
      <c r="S83" s="2"/>
      <c r="T83" s="2"/>
      <c r="U83" s="2"/>
      <c r="V83" s="2"/>
      <c r="W83" s="2"/>
      <c r="X83" s="2"/>
      <c r="Y83" s="2"/>
      <c r="Z83" s="2"/>
      <c r="AA83" s="2"/>
    </row>
    <row r="84" spans="1:27" customFormat="1" x14ac:dyDescent="0.25">
      <c r="A84" s="24"/>
      <c r="O84" s="2"/>
      <c r="P84" s="2"/>
      <c r="Q84" s="2"/>
      <c r="R84" s="2"/>
      <c r="S84" s="2"/>
      <c r="T84" s="2"/>
      <c r="U84" s="2"/>
      <c r="V84" s="2"/>
      <c r="W84" s="2"/>
      <c r="X84" s="2"/>
      <c r="Y84" s="2"/>
      <c r="Z84" s="2"/>
      <c r="AA84" s="2"/>
    </row>
    <row r="85" spans="1:27" customFormat="1" x14ac:dyDescent="0.25">
      <c r="A85" s="24"/>
      <c r="O85" s="2"/>
      <c r="P85" s="2"/>
      <c r="Q85" s="2"/>
      <c r="R85" s="2"/>
      <c r="S85" s="2"/>
      <c r="T85" s="2"/>
      <c r="U85" s="2"/>
      <c r="V85" s="2"/>
      <c r="W85" s="2"/>
      <c r="X85" s="2"/>
      <c r="Y85" s="2"/>
      <c r="Z85" s="2"/>
      <c r="AA85" s="2"/>
    </row>
    <row r="86" spans="1:27" customFormat="1" x14ac:dyDescent="0.25">
      <c r="A86" s="24"/>
      <c r="O86" s="2"/>
      <c r="P86" s="2"/>
      <c r="Q86" s="2"/>
      <c r="R86" s="2"/>
      <c r="S86" s="2"/>
      <c r="T86" s="2"/>
      <c r="U86" s="2"/>
      <c r="V86" s="2"/>
      <c r="W86" s="2"/>
      <c r="X86" s="2"/>
      <c r="Y86" s="2"/>
      <c r="Z86" s="2"/>
      <c r="AA86" s="2"/>
    </row>
    <row r="87" spans="1:27" customFormat="1" x14ac:dyDescent="0.25">
      <c r="A87" s="24"/>
      <c r="O87" s="2"/>
      <c r="P87" s="2"/>
      <c r="Q87" s="2"/>
      <c r="R87" s="2"/>
      <c r="S87" s="2"/>
      <c r="T87" s="2"/>
      <c r="U87" s="2"/>
      <c r="V87" s="2"/>
      <c r="W87" s="2"/>
      <c r="X87" s="2"/>
      <c r="Y87" s="2"/>
      <c r="Z87" s="2"/>
      <c r="AA87" s="2"/>
    </row>
    <row r="88" spans="1:27" customFormat="1" x14ac:dyDescent="0.25">
      <c r="A88" s="24"/>
      <c r="O88" s="2"/>
      <c r="P88" s="2"/>
      <c r="Q88" s="2"/>
      <c r="R88" s="2"/>
      <c r="S88" s="2"/>
      <c r="T88" s="2"/>
      <c r="U88" s="2"/>
      <c r="V88" s="2"/>
      <c r="W88" s="2"/>
      <c r="X88" s="2"/>
      <c r="Y88" s="2"/>
      <c r="Z88" s="2"/>
      <c r="AA88" s="2"/>
    </row>
    <row r="89" spans="1:27" customFormat="1" x14ac:dyDescent="0.25">
      <c r="A89" s="24"/>
      <c r="O89" s="2"/>
      <c r="P89" s="2"/>
      <c r="Q89" s="2"/>
      <c r="R89" s="2"/>
      <c r="S89" s="2"/>
      <c r="T89" s="2"/>
      <c r="U89" s="2"/>
      <c r="V89" s="2"/>
      <c r="W89" s="2"/>
      <c r="X89" s="2"/>
      <c r="Y89" s="2"/>
      <c r="Z89" s="2"/>
      <c r="AA89" s="2"/>
    </row>
    <row r="90" spans="1:27" customFormat="1" x14ac:dyDescent="0.25">
      <c r="A90" s="24"/>
      <c r="O90" s="2"/>
      <c r="P90" s="2"/>
      <c r="Q90" s="2"/>
      <c r="R90" s="2"/>
      <c r="S90" s="2"/>
      <c r="T90" s="2"/>
      <c r="U90" s="2"/>
      <c r="V90" s="2"/>
      <c r="W90" s="2"/>
      <c r="X90" s="2"/>
      <c r="Y90" s="2"/>
      <c r="Z90" s="2"/>
      <c r="AA90" s="2"/>
    </row>
    <row r="91" spans="1:27" customFormat="1" x14ac:dyDescent="0.25">
      <c r="A91" s="24"/>
      <c r="O91" s="2"/>
      <c r="P91" s="2"/>
      <c r="Q91" s="2"/>
      <c r="R91" s="2"/>
      <c r="S91" s="2"/>
      <c r="T91" s="2"/>
      <c r="U91" s="2"/>
      <c r="V91" s="2"/>
      <c r="W91" s="2"/>
      <c r="X91" s="2"/>
      <c r="Y91" s="2"/>
      <c r="Z91" s="2"/>
      <c r="AA91" s="2"/>
    </row>
    <row r="92" spans="1:27" customFormat="1" x14ac:dyDescent="0.25">
      <c r="A92" s="24"/>
      <c r="O92" s="2"/>
      <c r="P92" s="2"/>
      <c r="Q92" s="2"/>
      <c r="R92" s="2"/>
      <c r="S92" s="2"/>
      <c r="T92" s="2"/>
      <c r="U92" s="2"/>
      <c r="V92" s="2"/>
      <c r="W92" s="2"/>
      <c r="X92" s="2"/>
      <c r="Y92" s="2"/>
      <c r="Z92" s="2"/>
      <c r="AA92" s="2"/>
    </row>
    <row r="93" spans="1:27" customFormat="1" x14ac:dyDescent="0.25">
      <c r="A93" s="24"/>
      <c r="O93" s="2"/>
      <c r="P93" s="2"/>
      <c r="Q93" s="2"/>
      <c r="R93" s="2"/>
      <c r="S93" s="2"/>
      <c r="T93" s="2"/>
      <c r="U93" s="2"/>
      <c r="V93" s="2"/>
      <c r="W93" s="2"/>
      <c r="X93" s="2"/>
      <c r="Y93" s="2"/>
      <c r="Z93" s="2"/>
      <c r="AA93" s="2"/>
    </row>
    <row r="94" spans="1:27" customFormat="1" x14ac:dyDescent="0.25">
      <c r="A94" s="24"/>
      <c r="O94" s="2"/>
      <c r="P94" s="2"/>
      <c r="Q94" s="2"/>
      <c r="R94" s="2"/>
      <c r="S94" s="2"/>
      <c r="T94" s="2"/>
      <c r="U94" s="2"/>
      <c r="V94" s="2"/>
      <c r="W94" s="2"/>
      <c r="X94" s="2"/>
      <c r="Y94" s="2"/>
      <c r="Z94" s="2"/>
      <c r="AA94" s="2"/>
    </row>
    <row r="95" spans="1:27" customFormat="1" x14ac:dyDescent="0.25">
      <c r="A95" s="24"/>
      <c r="O95" s="2"/>
      <c r="P95" s="2"/>
      <c r="Q95" s="2"/>
      <c r="R95" s="2"/>
      <c r="S95" s="2"/>
      <c r="T95" s="2"/>
      <c r="U95" s="2"/>
      <c r="V95" s="2"/>
      <c r="W95" s="2"/>
      <c r="X95" s="2"/>
      <c r="Y95" s="2"/>
      <c r="Z95" s="2"/>
      <c r="AA95" s="2"/>
    </row>
    <row r="96" spans="1:27" customFormat="1" x14ac:dyDescent="0.25">
      <c r="A96" s="24"/>
      <c r="O96" s="2"/>
      <c r="P96" s="2"/>
      <c r="Q96" s="2"/>
      <c r="R96" s="2"/>
      <c r="S96" s="2"/>
      <c r="T96" s="2"/>
      <c r="U96" s="2"/>
      <c r="V96" s="2"/>
      <c r="W96" s="2"/>
      <c r="X96" s="2"/>
      <c r="Y96" s="2"/>
      <c r="Z96" s="2"/>
      <c r="AA96" s="2"/>
    </row>
    <row r="97" spans="1:27" customFormat="1" x14ac:dyDescent="0.25">
      <c r="A97" s="24"/>
      <c r="O97" s="2"/>
      <c r="P97" s="2"/>
      <c r="Q97" s="2"/>
      <c r="R97" s="2"/>
      <c r="S97" s="2"/>
      <c r="T97" s="2"/>
      <c r="U97" s="2"/>
      <c r="V97" s="2"/>
      <c r="W97" s="2"/>
      <c r="X97" s="2"/>
      <c r="Y97" s="2"/>
      <c r="Z97" s="2"/>
      <c r="AA97" s="2"/>
    </row>
    <row r="98" spans="1:27" customFormat="1" x14ac:dyDescent="0.25">
      <c r="A98" s="24"/>
      <c r="O98" s="2"/>
      <c r="P98" s="2"/>
      <c r="Q98" s="2"/>
      <c r="R98" s="2"/>
      <c r="S98" s="2"/>
      <c r="T98" s="2"/>
      <c r="U98" s="2"/>
      <c r="V98" s="2"/>
      <c r="W98" s="2"/>
      <c r="X98" s="2"/>
      <c r="Y98" s="2"/>
      <c r="Z98" s="2"/>
      <c r="AA98" s="2"/>
    </row>
    <row r="99" spans="1:27" customFormat="1" x14ac:dyDescent="0.25">
      <c r="A99" s="24"/>
      <c r="O99" s="2"/>
      <c r="P99" s="2"/>
      <c r="Q99" s="2"/>
      <c r="R99" s="2"/>
      <c r="S99" s="2"/>
      <c r="T99" s="2"/>
      <c r="U99" s="2"/>
      <c r="V99" s="2"/>
      <c r="W99" s="2"/>
      <c r="X99" s="2"/>
      <c r="Y99" s="2"/>
      <c r="Z99" s="2"/>
      <c r="AA99" s="2"/>
    </row>
    <row r="100" spans="1:27" customFormat="1" x14ac:dyDescent="0.25">
      <c r="A100" s="24"/>
      <c r="O100" s="2"/>
      <c r="P100" s="2"/>
      <c r="Q100" s="2"/>
      <c r="R100" s="2"/>
      <c r="S100" s="2"/>
      <c r="T100" s="2"/>
      <c r="U100" s="2"/>
      <c r="V100" s="2"/>
      <c r="W100" s="2"/>
      <c r="X100" s="2"/>
      <c r="Y100" s="2"/>
      <c r="Z100" s="2"/>
      <c r="AA100" s="2"/>
    </row>
    <row r="101" spans="1:27" customFormat="1" x14ac:dyDescent="0.25">
      <c r="A101" s="24"/>
      <c r="O101" s="2"/>
      <c r="P101" s="2"/>
      <c r="Q101" s="2"/>
      <c r="R101" s="2"/>
      <c r="S101" s="2"/>
      <c r="T101" s="2"/>
      <c r="U101" s="2"/>
      <c r="V101" s="2"/>
      <c r="W101" s="2"/>
      <c r="X101" s="2"/>
      <c r="Y101" s="2"/>
      <c r="Z101" s="2"/>
      <c r="AA101" s="2"/>
    </row>
    <row r="102" spans="1:27" customFormat="1" x14ac:dyDescent="0.25">
      <c r="A102" s="24"/>
      <c r="O102" s="2"/>
      <c r="P102" s="2"/>
      <c r="Q102" s="2"/>
      <c r="R102" s="2"/>
      <c r="S102" s="2"/>
      <c r="T102" s="2"/>
      <c r="U102" s="2"/>
      <c r="V102" s="2"/>
      <c r="W102" s="2"/>
      <c r="X102" s="2"/>
      <c r="Y102" s="2"/>
      <c r="Z102" s="2"/>
      <c r="AA102" s="2"/>
    </row>
    <row r="103" spans="1:27" customFormat="1" x14ac:dyDescent="0.25">
      <c r="A103" s="24"/>
      <c r="O103" s="2"/>
      <c r="P103" s="2"/>
      <c r="Q103" s="2"/>
      <c r="R103" s="2"/>
      <c r="S103" s="2"/>
      <c r="T103" s="2"/>
      <c r="U103" s="2"/>
      <c r="V103" s="2"/>
      <c r="W103" s="2"/>
      <c r="X103" s="2"/>
      <c r="Y103" s="2"/>
      <c r="Z103" s="2"/>
      <c r="AA103" s="2"/>
    </row>
    <row r="104" spans="1:27" customFormat="1" x14ac:dyDescent="0.25">
      <c r="A104" s="24"/>
      <c r="O104" s="2"/>
      <c r="P104" s="2"/>
      <c r="Q104" s="2"/>
      <c r="R104" s="2"/>
      <c r="S104" s="2"/>
      <c r="T104" s="2"/>
      <c r="U104" s="2"/>
      <c r="V104" s="2"/>
      <c r="W104" s="2"/>
      <c r="X104" s="2"/>
      <c r="Y104" s="2"/>
      <c r="Z104" s="2"/>
      <c r="AA104" s="2"/>
    </row>
    <row r="105" spans="1:27" customFormat="1" x14ac:dyDescent="0.25">
      <c r="A105" s="24"/>
      <c r="O105" s="2"/>
      <c r="P105" s="2"/>
      <c r="Q105" s="2"/>
      <c r="R105" s="2"/>
      <c r="S105" s="2"/>
      <c r="T105" s="2"/>
      <c r="U105" s="2"/>
      <c r="V105" s="2"/>
      <c r="W105" s="2"/>
      <c r="X105" s="2"/>
      <c r="Y105" s="2"/>
      <c r="Z105" s="2"/>
      <c r="AA105" s="2"/>
    </row>
    <row r="106" spans="1:27" customFormat="1" x14ac:dyDescent="0.25">
      <c r="A106" s="24"/>
      <c r="O106" s="2"/>
      <c r="P106" s="2"/>
      <c r="Q106" s="2"/>
      <c r="R106" s="2"/>
      <c r="S106" s="2"/>
      <c r="T106" s="2"/>
      <c r="U106" s="2"/>
      <c r="V106" s="2"/>
      <c r="W106" s="2"/>
      <c r="X106" s="2"/>
      <c r="Y106" s="2"/>
      <c r="Z106" s="2"/>
      <c r="AA106" s="2"/>
    </row>
    <row r="107" spans="1:27" customFormat="1" x14ac:dyDescent="0.25">
      <c r="A107" s="24"/>
      <c r="O107" s="2"/>
      <c r="P107" s="2"/>
      <c r="Q107" s="2"/>
      <c r="R107" s="2"/>
      <c r="S107" s="2"/>
      <c r="T107" s="2"/>
      <c r="U107" s="2"/>
      <c r="V107" s="2"/>
      <c r="W107" s="2"/>
      <c r="X107" s="2"/>
      <c r="Y107" s="2"/>
      <c r="Z107" s="2"/>
      <c r="AA107" s="2"/>
    </row>
    <row r="108" spans="1:27" customFormat="1" x14ac:dyDescent="0.25">
      <c r="A108" s="24"/>
      <c r="O108" s="2"/>
      <c r="P108" s="2"/>
      <c r="Q108" s="2"/>
      <c r="R108" s="2"/>
      <c r="S108" s="2"/>
      <c r="T108" s="2"/>
      <c r="U108" s="2"/>
      <c r="V108" s="2"/>
      <c r="W108" s="2"/>
      <c r="X108" s="2"/>
      <c r="Y108" s="2"/>
      <c r="Z108" s="2"/>
      <c r="AA108" s="2"/>
    </row>
    <row r="109" spans="1:27" customFormat="1" x14ac:dyDescent="0.25">
      <c r="A109" s="24"/>
      <c r="O109" s="2"/>
      <c r="P109" s="2"/>
      <c r="Q109" s="2"/>
      <c r="R109" s="2"/>
      <c r="S109" s="2"/>
      <c r="T109" s="2"/>
      <c r="U109" s="2"/>
      <c r="V109" s="2"/>
      <c r="W109" s="2"/>
      <c r="X109" s="2"/>
      <c r="Y109" s="2"/>
      <c r="Z109" s="2"/>
      <c r="AA109" s="2"/>
    </row>
    <row r="110" spans="1:27" customFormat="1" x14ac:dyDescent="0.25">
      <c r="A110" s="24"/>
      <c r="O110" s="2"/>
      <c r="P110" s="2"/>
      <c r="Q110" s="2"/>
      <c r="R110" s="2"/>
      <c r="S110" s="2"/>
      <c r="T110" s="2"/>
      <c r="U110" s="2"/>
      <c r="V110" s="2"/>
      <c r="W110" s="2"/>
      <c r="X110" s="2"/>
      <c r="Y110" s="2"/>
      <c r="Z110" s="2"/>
      <c r="AA110" s="2"/>
    </row>
    <row r="111" spans="1:27" customFormat="1" x14ac:dyDescent="0.25">
      <c r="A111" s="24"/>
      <c r="O111" s="2"/>
      <c r="P111" s="2"/>
      <c r="Q111" s="2"/>
      <c r="R111" s="2"/>
      <c r="S111" s="2"/>
      <c r="T111" s="2"/>
      <c r="U111" s="2"/>
      <c r="V111" s="2"/>
      <c r="W111" s="2"/>
      <c r="X111" s="2"/>
      <c r="Y111" s="2"/>
      <c r="Z111" s="2"/>
      <c r="AA111" s="2"/>
    </row>
    <row r="112" spans="1:27" customFormat="1" x14ac:dyDescent="0.25">
      <c r="A112" s="24"/>
      <c r="O112" s="2"/>
      <c r="P112" s="2"/>
      <c r="Q112" s="2"/>
      <c r="R112" s="2"/>
      <c r="S112" s="2"/>
      <c r="T112" s="2"/>
      <c r="U112" s="2"/>
      <c r="V112" s="2"/>
      <c r="W112" s="2"/>
      <c r="X112" s="2"/>
      <c r="Y112" s="2"/>
      <c r="Z112" s="2"/>
      <c r="AA112" s="2"/>
    </row>
    <row r="113" spans="1:27" customFormat="1" x14ac:dyDescent="0.25">
      <c r="A113" s="24"/>
      <c r="O113" s="2"/>
      <c r="P113" s="2"/>
      <c r="Q113" s="2"/>
      <c r="R113" s="2"/>
      <c r="S113" s="2"/>
      <c r="T113" s="2"/>
      <c r="U113" s="2"/>
      <c r="V113" s="2"/>
      <c r="W113" s="2"/>
      <c r="X113" s="2"/>
      <c r="Y113" s="2"/>
      <c r="Z113" s="2"/>
      <c r="AA113" s="2"/>
    </row>
    <row r="114" spans="1:27" customFormat="1" x14ac:dyDescent="0.25">
      <c r="A114" s="24"/>
      <c r="O114" s="2"/>
      <c r="P114" s="2"/>
      <c r="Q114" s="2"/>
      <c r="R114" s="2"/>
      <c r="S114" s="2"/>
      <c r="T114" s="2"/>
      <c r="U114" s="2"/>
      <c r="V114" s="2"/>
      <c r="W114" s="2"/>
      <c r="X114" s="2"/>
      <c r="Y114" s="2"/>
      <c r="Z114" s="2"/>
      <c r="AA114" s="2"/>
    </row>
    <row r="115" spans="1:27" customFormat="1" x14ac:dyDescent="0.25">
      <c r="A115" s="24"/>
      <c r="O115" s="2"/>
      <c r="P115" s="2"/>
      <c r="Q115" s="2"/>
      <c r="R115" s="2"/>
      <c r="S115" s="2"/>
      <c r="T115" s="2"/>
      <c r="U115" s="2"/>
      <c r="V115" s="2"/>
      <c r="W115" s="2"/>
      <c r="X115" s="2"/>
      <c r="Y115" s="2"/>
      <c r="Z115" s="2"/>
      <c r="AA115" s="2"/>
    </row>
    <row r="116" spans="1:27" customFormat="1" x14ac:dyDescent="0.25">
      <c r="A116" s="24"/>
      <c r="O116" s="2"/>
      <c r="P116" s="2"/>
      <c r="Q116" s="2"/>
      <c r="R116" s="2"/>
      <c r="S116" s="2"/>
      <c r="T116" s="2"/>
      <c r="U116" s="2"/>
      <c r="V116" s="2"/>
      <c r="W116" s="2"/>
      <c r="X116" s="2"/>
      <c r="Y116" s="2"/>
      <c r="Z116" s="2"/>
      <c r="AA116" s="2"/>
    </row>
    <row r="117" spans="1:27" customFormat="1" x14ac:dyDescent="0.25">
      <c r="A117" s="24"/>
      <c r="O117" s="2"/>
      <c r="P117" s="2"/>
      <c r="Q117" s="2"/>
      <c r="R117" s="2"/>
      <c r="S117" s="2"/>
      <c r="T117" s="2"/>
      <c r="U117" s="2"/>
      <c r="V117" s="2"/>
      <c r="W117" s="2"/>
      <c r="X117" s="2"/>
      <c r="Y117" s="2"/>
      <c r="Z117" s="2"/>
      <c r="AA117" s="2"/>
    </row>
    <row r="118" spans="1:27" customFormat="1" x14ac:dyDescent="0.25">
      <c r="A118" s="24"/>
      <c r="O118" s="2"/>
      <c r="P118" s="2"/>
      <c r="Q118" s="2"/>
      <c r="R118" s="2"/>
      <c r="S118" s="2"/>
      <c r="T118" s="2"/>
      <c r="U118" s="2"/>
      <c r="V118" s="2"/>
      <c r="W118" s="2"/>
      <c r="X118" s="2"/>
      <c r="Y118" s="2"/>
      <c r="Z118" s="2"/>
      <c r="AA118" s="2"/>
    </row>
    <row r="119" spans="1:27" customFormat="1" x14ac:dyDescent="0.25">
      <c r="A119" s="24"/>
      <c r="O119" s="2"/>
      <c r="P119" s="2"/>
      <c r="Q119" s="2"/>
      <c r="R119" s="2"/>
      <c r="S119" s="2"/>
      <c r="T119" s="2"/>
      <c r="U119" s="2"/>
      <c r="V119" s="2"/>
      <c r="W119" s="2"/>
      <c r="X119" s="2"/>
      <c r="Y119" s="2"/>
      <c r="Z119" s="2"/>
      <c r="AA119" s="2"/>
    </row>
    <row r="120" spans="1:27" customFormat="1" x14ac:dyDescent="0.25">
      <c r="A120" s="24"/>
      <c r="O120" s="2"/>
      <c r="P120" s="2"/>
      <c r="Q120" s="2"/>
      <c r="R120" s="2"/>
      <c r="S120" s="2"/>
      <c r="T120" s="2"/>
      <c r="U120" s="2"/>
      <c r="V120" s="2"/>
      <c r="W120" s="2"/>
      <c r="X120" s="2"/>
      <c r="Y120" s="2"/>
      <c r="Z120" s="2"/>
      <c r="AA120" s="2"/>
    </row>
    <row r="121" spans="1:27" customFormat="1" x14ac:dyDescent="0.25">
      <c r="A121" s="24"/>
      <c r="O121" s="2"/>
      <c r="P121" s="2"/>
      <c r="Q121" s="2"/>
      <c r="R121" s="2"/>
      <c r="S121" s="2"/>
      <c r="T121" s="2"/>
      <c r="U121" s="2"/>
      <c r="V121" s="2"/>
      <c r="W121" s="2"/>
      <c r="X121" s="2"/>
      <c r="Y121" s="2"/>
      <c r="Z121" s="2"/>
      <c r="AA121" s="2"/>
    </row>
    <row r="122" spans="1:27" customFormat="1" x14ac:dyDescent="0.25">
      <c r="A122" s="24"/>
      <c r="O122" s="2"/>
      <c r="P122" s="2"/>
      <c r="Q122" s="2"/>
      <c r="R122" s="2"/>
      <c r="S122" s="2"/>
      <c r="T122" s="2"/>
      <c r="U122" s="2"/>
      <c r="V122" s="2"/>
      <c r="W122" s="2"/>
      <c r="X122" s="2"/>
      <c r="Y122" s="2"/>
      <c r="Z122" s="2"/>
      <c r="AA122" s="2"/>
    </row>
    <row r="123" spans="1:27" customFormat="1" x14ac:dyDescent="0.25">
      <c r="A123" s="24"/>
      <c r="O123" s="2"/>
      <c r="P123" s="2"/>
      <c r="Q123" s="2"/>
      <c r="R123" s="2"/>
      <c r="S123" s="2"/>
      <c r="T123" s="2"/>
      <c r="U123" s="2"/>
      <c r="V123" s="2"/>
      <c r="W123" s="2"/>
      <c r="X123" s="2"/>
      <c r="Y123" s="2"/>
      <c r="Z123" s="2"/>
      <c r="AA123" s="2"/>
    </row>
    <row r="124" spans="1:27" customFormat="1" x14ac:dyDescent="0.25">
      <c r="A124" s="24"/>
      <c r="O124" s="2"/>
      <c r="P124" s="2"/>
      <c r="Q124" s="2"/>
      <c r="R124" s="2"/>
      <c r="S124" s="2"/>
      <c r="T124" s="2"/>
      <c r="U124" s="2"/>
      <c r="V124" s="2"/>
      <c r="W124" s="2"/>
      <c r="X124" s="2"/>
      <c r="Y124" s="2"/>
      <c r="Z124" s="2"/>
      <c r="AA124" s="2"/>
    </row>
    <row r="125" spans="1:27" customFormat="1" x14ac:dyDescent="0.25">
      <c r="A125" s="24"/>
      <c r="O125" s="2"/>
      <c r="P125" s="2"/>
      <c r="Q125" s="2"/>
      <c r="R125" s="2"/>
      <c r="S125" s="2"/>
      <c r="T125" s="2"/>
      <c r="U125" s="2"/>
      <c r="V125" s="2"/>
      <c r="W125" s="2"/>
      <c r="X125" s="2"/>
      <c r="Y125" s="2"/>
      <c r="Z125" s="2"/>
      <c r="AA125" s="2"/>
    </row>
    <row r="126" spans="1:27" customFormat="1" x14ac:dyDescent="0.25">
      <c r="A126" s="24"/>
      <c r="O126" s="2"/>
      <c r="P126" s="2"/>
      <c r="Q126" s="2"/>
      <c r="R126" s="2"/>
      <c r="S126" s="2"/>
      <c r="T126" s="2"/>
      <c r="U126" s="2"/>
      <c r="V126" s="2"/>
      <c r="W126" s="2"/>
      <c r="X126" s="2"/>
      <c r="Y126" s="2"/>
      <c r="Z126" s="2"/>
      <c r="AA126" s="2"/>
    </row>
    <row r="127" spans="1:27" customFormat="1" x14ac:dyDescent="0.25">
      <c r="A127" s="24"/>
      <c r="O127" s="2"/>
      <c r="P127" s="2"/>
      <c r="Q127" s="2"/>
      <c r="R127" s="2"/>
      <c r="S127" s="2"/>
      <c r="T127" s="2"/>
      <c r="U127" s="2"/>
      <c r="V127" s="2"/>
      <c r="W127" s="2"/>
      <c r="X127" s="2"/>
      <c r="Y127" s="2"/>
      <c r="Z127" s="2"/>
      <c r="AA127" s="2"/>
    </row>
    <row r="128" spans="1:27" customFormat="1" x14ac:dyDescent="0.25">
      <c r="A128" s="24"/>
      <c r="O128" s="2"/>
      <c r="P128" s="2"/>
      <c r="Q128" s="2"/>
      <c r="R128" s="2"/>
      <c r="S128" s="2"/>
      <c r="T128" s="2"/>
      <c r="U128" s="2"/>
      <c r="V128" s="2"/>
      <c r="W128" s="2"/>
      <c r="X128" s="2"/>
      <c r="Y128" s="2"/>
      <c r="Z128" s="2"/>
      <c r="AA128" s="2"/>
    </row>
    <row r="129" spans="1:27" customFormat="1" x14ac:dyDescent="0.25">
      <c r="A129" s="24"/>
      <c r="O129" s="2"/>
      <c r="P129" s="2"/>
      <c r="Q129" s="2"/>
      <c r="R129" s="2"/>
      <c r="S129" s="2"/>
      <c r="T129" s="2"/>
      <c r="U129" s="2"/>
      <c r="V129" s="2"/>
      <c r="W129" s="2"/>
      <c r="X129" s="2"/>
      <c r="Y129" s="2"/>
      <c r="Z129" s="2"/>
      <c r="AA129" s="2"/>
    </row>
    <row r="130" spans="1:27" customFormat="1" x14ac:dyDescent="0.25">
      <c r="A130" s="24"/>
      <c r="O130" s="2"/>
      <c r="P130" s="2"/>
      <c r="Q130" s="2"/>
      <c r="R130" s="2"/>
      <c r="S130" s="2"/>
      <c r="T130" s="2"/>
      <c r="U130" s="2"/>
      <c r="V130" s="2"/>
      <c r="W130" s="2"/>
      <c r="X130" s="2"/>
      <c r="Y130" s="2"/>
      <c r="Z130" s="2"/>
      <c r="AA130" s="2"/>
    </row>
    <row r="131" spans="1:27" customFormat="1" x14ac:dyDescent="0.25">
      <c r="A131" s="24"/>
      <c r="O131" s="2"/>
      <c r="P131" s="2"/>
      <c r="Q131" s="2"/>
      <c r="R131" s="2"/>
      <c r="S131" s="2"/>
      <c r="T131" s="2"/>
      <c r="U131" s="2"/>
      <c r="V131" s="2"/>
      <c r="W131" s="2"/>
      <c r="X131" s="2"/>
      <c r="Y131" s="2"/>
      <c r="Z131" s="2"/>
      <c r="AA131" s="2"/>
    </row>
    <row r="132" spans="1:27" customFormat="1" x14ac:dyDescent="0.25">
      <c r="A132" s="24"/>
      <c r="O132" s="2"/>
      <c r="P132" s="2"/>
      <c r="Q132" s="2"/>
      <c r="R132" s="2"/>
      <c r="S132" s="2"/>
      <c r="T132" s="2"/>
      <c r="U132" s="2"/>
      <c r="V132" s="2"/>
      <c r="W132" s="2"/>
      <c r="X132" s="2"/>
      <c r="Y132" s="2"/>
      <c r="Z132" s="2"/>
      <c r="AA132" s="2"/>
    </row>
    <row r="133" spans="1:27" customFormat="1" x14ac:dyDescent="0.25">
      <c r="A133" s="24"/>
      <c r="O133" s="2"/>
      <c r="P133" s="2"/>
      <c r="Q133" s="2"/>
      <c r="R133" s="2"/>
      <c r="S133" s="2"/>
      <c r="T133" s="2"/>
      <c r="U133" s="2"/>
      <c r="V133" s="2"/>
      <c r="W133" s="2"/>
      <c r="X133" s="2"/>
      <c r="Y133" s="2"/>
      <c r="Z133" s="2"/>
      <c r="AA133" s="2"/>
    </row>
    <row r="134" spans="1:27" customFormat="1" x14ac:dyDescent="0.25">
      <c r="A134" s="24"/>
      <c r="O134" s="2"/>
      <c r="P134" s="2"/>
      <c r="Q134" s="2"/>
      <c r="R134" s="2"/>
      <c r="S134" s="2"/>
      <c r="T134" s="2"/>
      <c r="U134" s="2"/>
      <c r="V134" s="2"/>
      <c r="W134" s="2"/>
      <c r="X134" s="2"/>
      <c r="Y134" s="2"/>
      <c r="Z134" s="2"/>
      <c r="AA134" s="2"/>
    </row>
    <row r="135" spans="1:27" customFormat="1" x14ac:dyDescent="0.25">
      <c r="A135" s="24"/>
      <c r="O135" s="2"/>
      <c r="P135" s="2"/>
      <c r="Q135" s="2"/>
      <c r="R135" s="2"/>
      <c r="S135" s="2"/>
      <c r="T135" s="2"/>
      <c r="U135" s="2"/>
      <c r="V135" s="2"/>
      <c r="W135" s="2"/>
      <c r="X135" s="2"/>
      <c r="Y135" s="2"/>
      <c r="Z135" s="2"/>
      <c r="AA135" s="2"/>
    </row>
    <row r="136" spans="1:27" customFormat="1" x14ac:dyDescent="0.25">
      <c r="A136" s="24"/>
      <c r="O136" s="2"/>
      <c r="P136" s="2"/>
      <c r="Q136" s="2"/>
      <c r="R136" s="2"/>
      <c r="S136" s="2"/>
      <c r="T136" s="2"/>
      <c r="U136" s="2"/>
      <c r="V136" s="2"/>
      <c r="W136" s="2"/>
      <c r="X136" s="2"/>
      <c r="Y136" s="2"/>
      <c r="Z136" s="2"/>
      <c r="AA136" s="2"/>
    </row>
    <row r="137" spans="1:27" customFormat="1" x14ac:dyDescent="0.25">
      <c r="A137" s="24"/>
      <c r="O137" s="2"/>
      <c r="P137" s="2"/>
      <c r="Q137" s="2"/>
      <c r="R137" s="2"/>
      <c r="S137" s="2"/>
      <c r="T137" s="2"/>
      <c r="U137" s="2"/>
      <c r="V137" s="2"/>
      <c r="W137" s="2"/>
      <c r="X137" s="2"/>
      <c r="Y137" s="2"/>
      <c r="Z137" s="2"/>
      <c r="AA137" s="2"/>
    </row>
    <row r="138" spans="1:27" customFormat="1" x14ac:dyDescent="0.25">
      <c r="A138" s="24"/>
      <c r="O138" s="2"/>
      <c r="P138" s="2"/>
      <c r="Q138" s="2"/>
      <c r="R138" s="2"/>
      <c r="S138" s="2"/>
      <c r="T138" s="2"/>
      <c r="U138" s="2"/>
      <c r="V138" s="2"/>
      <c r="W138" s="2"/>
      <c r="X138" s="2"/>
      <c r="Y138" s="2"/>
      <c r="Z138" s="2"/>
      <c r="AA138" s="2"/>
    </row>
    <row r="139" spans="1:27" customFormat="1" x14ac:dyDescent="0.25">
      <c r="A139" s="24"/>
      <c r="O139" s="2"/>
      <c r="P139" s="2"/>
      <c r="Q139" s="2"/>
      <c r="R139" s="2"/>
      <c r="S139" s="2"/>
      <c r="T139" s="2"/>
      <c r="U139" s="2"/>
      <c r="V139" s="2"/>
      <c r="W139" s="2"/>
      <c r="X139" s="2"/>
      <c r="Y139" s="2"/>
      <c r="Z139" s="2"/>
      <c r="AA139" s="2"/>
    </row>
    <row r="140" spans="1:27" customFormat="1" x14ac:dyDescent="0.25">
      <c r="A140" s="24"/>
      <c r="O140" s="2"/>
      <c r="P140" s="2"/>
      <c r="Q140" s="2"/>
      <c r="R140" s="2"/>
      <c r="S140" s="2"/>
      <c r="T140" s="2"/>
      <c r="U140" s="2"/>
      <c r="V140" s="2"/>
      <c r="W140" s="2"/>
      <c r="X140" s="2"/>
      <c r="Y140" s="2"/>
      <c r="Z140" s="2"/>
      <c r="AA140" s="2"/>
    </row>
    <row r="141" spans="1:27" customFormat="1" x14ac:dyDescent="0.25">
      <c r="A141" s="24"/>
      <c r="O141" s="2"/>
      <c r="P141" s="2"/>
      <c r="Q141" s="2"/>
      <c r="R141" s="2"/>
      <c r="S141" s="2"/>
      <c r="T141" s="2"/>
      <c r="U141" s="2"/>
      <c r="V141" s="2"/>
      <c r="W141" s="2"/>
      <c r="X141" s="2"/>
      <c r="Y141" s="2"/>
      <c r="Z141" s="2"/>
      <c r="AA141" s="2"/>
    </row>
    <row r="142" spans="1:27" customFormat="1" x14ac:dyDescent="0.25">
      <c r="A142" s="24"/>
      <c r="O142" s="2"/>
      <c r="P142" s="2"/>
      <c r="Q142" s="2"/>
      <c r="R142" s="2"/>
      <c r="S142" s="2"/>
      <c r="T142" s="2"/>
      <c r="U142" s="2"/>
      <c r="V142" s="2"/>
      <c r="W142" s="2"/>
      <c r="X142" s="2"/>
      <c r="Y142" s="2"/>
      <c r="Z142" s="2"/>
      <c r="AA142" s="2"/>
    </row>
    <row r="143" spans="1:27" customFormat="1" x14ac:dyDescent="0.25">
      <c r="A143" s="24"/>
      <c r="O143" s="2"/>
      <c r="P143" s="2"/>
      <c r="Q143" s="2"/>
      <c r="R143" s="2"/>
      <c r="S143" s="2"/>
      <c r="T143" s="2"/>
      <c r="U143" s="2"/>
      <c r="V143" s="2"/>
      <c r="W143" s="2"/>
      <c r="X143" s="2"/>
      <c r="Y143" s="2"/>
      <c r="Z143" s="2"/>
      <c r="AA143" s="2"/>
    </row>
    <row r="144" spans="1:27" customFormat="1" x14ac:dyDescent="0.25">
      <c r="A144" s="24"/>
      <c r="O144" s="2"/>
      <c r="P144" s="2"/>
      <c r="Q144" s="2"/>
      <c r="R144" s="2"/>
      <c r="S144" s="2"/>
      <c r="T144" s="2"/>
      <c r="U144" s="2"/>
      <c r="V144" s="2"/>
      <c r="W144" s="2"/>
      <c r="X144" s="2"/>
      <c r="Y144" s="2"/>
      <c r="Z144" s="2"/>
      <c r="AA144" s="2"/>
    </row>
    <row r="145" spans="1:27" customFormat="1" x14ac:dyDescent="0.25">
      <c r="A145" s="24"/>
      <c r="O145" s="2"/>
      <c r="P145" s="2"/>
      <c r="Q145" s="2"/>
      <c r="R145" s="2"/>
      <c r="S145" s="2"/>
      <c r="T145" s="2"/>
      <c r="U145" s="2"/>
      <c r="V145" s="2"/>
      <c r="W145" s="2"/>
      <c r="X145" s="2"/>
      <c r="Y145" s="2"/>
      <c r="Z145" s="2"/>
      <c r="AA145" s="2"/>
    </row>
    <row r="146" spans="1:27" customFormat="1" x14ac:dyDescent="0.25">
      <c r="A146" s="24"/>
      <c r="O146" s="2"/>
      <c r="P146" s="2"/>
      <c r="Q146" s="2"/>
      <c r="R146" s="2"/>
      <c r="S146" s="2"/>
      <c r="T146" s="2"/>
      <c r="U146" s="2"/>
      <c r="V146" s="2"/>
      <c r="W146" s="2"/>
      <c r="X146" s="2"/>
      <c r="Y146" s="2"/>
      <c r="Z146" s="2"/>
      <c r="AA146" s="2"/>
    </row>
    <row r="147" spans="1:27" customFormat="1" x14ac:dyDescent="0.25">
      <c r="A147" s="24"/>
      <c r="O147" s="2"/>
      <c r="P147" s="2"/>
      <c r="Q147" s="2"/>
      <c r="R147" s="2"/>
      <c r="S147" s="2"/>
      <c r="T147" s="2"/>
      <c r="U147" s="2"/>
      <c r="V147" s="2"/>
      <c r="W147" s="2"/>
      <c r="X147" s="2"/>
      <c r="Y147" s="2"/>
      <c r="Z147" s="2"/>
      <c r="AA147" s="2"/>
    </row>
    <row r="148" spans="1:27" customFormat="1" x14ac:dyDescent="0.25">
      <c r="A148" s="24"/>
      <c r="O148" s="2"/>
      <c r="P148" s="2"/>
      <c r="Q148" s="2"/>
      <c r="R148" s="2"/>
      <c r="S148" s="2"/>
      <c r="T148" s="2"/>
      <c r="U148" s="2"/>
      <c r="V148" s="2"/>
      <c r="W148" s="2"/>
      <c r="X148" s="2"/>
      <c r="Y148" s="2"/>
      <c r="Z148" s="2"/>
      <c r="AA148" s="2"/>
    </row>
    <row r="149" spans="1:27" customFormat="1" x14ac:dyDescent="0.25">
      <c r="A149" s="24"/>
      <c r="O149" s="2"/>
      <c r="P149" s="2"/>
      <c r="Q149" s="2"/>
      <c r="R149" s="2"/>
      <c r="S149" s="2"/>
      <c r="T149" s="2"/>
      <c r="U149" s="2"/>
      <c r="V149" s="2"/>
      <c r="W149" s="2"/>
      <c r="X149" s="2"/>
      <c r="Y149" s="2"/>
      <c r="Z149" s="2"/>
      <c r="AA149" s="2"/>
    </row>
    <row r="150" spans="1:27" customFormat="1" x14ac:dyDescent="0.25">
      <c r="A150" s="24"/>
      <c r="O150" s="2"/>
      <c r="P150" s="2"/>
      <c r="Q150" s="2"/>
      <c r="R150" s="2"/>
      <c r="S150" s="2"/>
      <c r="T150" s="2"/>
      <c r="U150" s="2"/>
      <c r="V150" s="2"/>
      <c r="W150" s="2"/>
      <c r="X150" s="2"/>
      <c r="Y150" s="2"/>
      <c r="Z150" s="2"/>
      <c r="AA150" s="2"/>
    </row>
    <row r="151" spans="1:27" customFormat="1" x14ac:dyDescent="0.25">
      <c r="A151" s="24"/>
      <c r="O151" s="2"/>
      <c r="P151" s="2"/>
      <c r="Q151" s="2"/>
      <c r="R151" s="2"/>
      <c r="S151" s="2"/>
      <c r="T151" s="2"/>
      <c r="U151" s="2"/>
      <c r="V151" s="2"/>
      <c r="W151" s="2"/>
      <c r="X151" s="2"/>
      <c r="Y151" s="2"/>
      <c r="Z151" s="2"/>
      <c r="AA151" s="2"/>
    </row>
    <row r="152" spans="1:27" customFormat="1" x14ac:dyDescent="0.25">
      <c r="A152" s="24"/>
      <c r="O152" s="2"/>
      <c r="P152" s="2"/>
      <c r="Q152" s="2"/>
      <c r="R152" s="2"/>
      <c r="S152" s="2"/>
      <c r="T152" s="2"/>
      <c r="U152" s="2"/>
      <c r="V152" s="2"/>
      <c r="W152" s="2"/>
      <c r="X152" s="2"/>
      <c r="Y152" s="2"/>
      <c r="Z152" s="2"/>
      <c r="AA152" s="2"/>
    </row>
    <row r="153" spans="1:27" customFormat="1" x14ac:dyDescent="0.25">
      <c r="A153" s="24"/>
      <c r="O153" s="2"/>
      <c r="P153" s="2"/>
      <c r="Q153" s="2"/>
      <c r="R153" s="2"/>
      <c r="S153" s="2"/>
      <c r="T153" s="2"/>
      <c r="U153" s="2"/>
      <c r="V153" s="2"/>
      <c r="W153" s="2"/>
      <c r="X153" s="2"/>
      <c r="Y153" s="2"/>
      <c r="Z153" s="2"/>
      <c r="AA153" s="2"/>
    </row>
    <row r="154" spans="1:27" customFormat="1" x14ac:dyDescent="0.25">
      <c r="A154" s="24"/>
      <c r="O154" s="2"/>
      <c r="P154" s="2"/>
      <c r="Q154" s="2"/>
      <c r="R154" s="2"/>
      <c r="S154" s="2"/>
      <c r="T154" s="2"/>
      <c r="U154" s="2"/>
      <c r="V154" s="2"/>
      <c r="W154" s="2"/>
      <c r="X154" s="2"/>
      <c r="Y154" s="2"/>
      <c r="Z154" s="2"/>
      <c r="AA154" s="2"/>
    </row>
    <row r="155" spans="1:27" customFormat="1" x14ac:dyDescent="0.25">
      <c r="A155" s="24"/>
      <c r="O155" s="2"/>
      <c r="P155" s="2"/>
      <c r="Q155" s="2"/>
      <c r="R155" s="2"/>
      <c r="S155" s="2"/>
      <c r="T155" s="2"/>
      <c r="U155" s="2"/>
      <c r="V155" s="2"/>
      <c r="W155" s="2"/>
      <c r="X155" s="2"/>
      <c r="Y155" s="2"/>
      <c r="Z155" s="2"/>
      <c r="AA155" s="2"/>
    </row>
    <row r="156" spans="1:27" customFormat="1" x14ac:dyDescent="0.25">
      <c r="A156" s="24"/>
      <c r="O156" s="2"/>
      <c r="P156" s="2"/>
      <c r="Q156" s="2"/>
      <c r="R156" s="2"/>
      <c r="S156" s="2"/>
      <c r="T156" s="2"/>
      <c r="U156" s="2"/>
      <c r="V156" s="2"/>
      <c r="W156" s="2"/>
      <c r="X156" s="2"/>
      <c r="Y156" s="2"/>
      <c r="Z156" s="2"/>
      <c r="AA156" s="2"/>
    </row>
    <row r="157" spans="1:27" customFormat="1" x14ac:dyDescent="0.25">
      <c r="A157" s="24"/>
      <c r="O157" s="2"/>
      <c r="P157" s="2"/>
      <c r="Q157" s="2"/>
      <c r="R157" s="2"/>
      <c r="S157" s="2"/>
      <c r="T157" s="2"/>
      <c r="U157" s="2"/>
      <c r="V157" s="2"/>
      <c r="W157" s="2"/>
      <c r="X157" s="2"/>
      <c r="Y157" s="2"/>
      <c r="Z157" s="2"/>
      <c r="AA157" s="2"/>
    </row>
    <row r="158" spans="1:27" customFormat="1" x14ac:dyDescent="0.25">
      <c r="A158" s="24"/>
      <c r="O158" s="2"/>
      <c r="P158" s="2"/>
      <c r="Q158" s="2"/>
      <c r="R158" s="2"/>
      <c r="S158" s="2"/>
      <c r="T158" s="2"/>
      <c r="U158" s="2"/>
      <c r="V158" s="2"/>
      <c r="W158" s="2"/>
      <c r="X158" s="2"/>
      <c r="Y158" s="2"/>
      <c r="Z158" s="2"/>
      <c r="AA158" s="2"/>
    </row>
    <row r="159" spans="1:27" customFormat="1" x14ac:dyDescent="0.25">
      <c r="A159" s="24"/>
      <c r="O159" s="2"/>
      <c r="P159" s="2"/>
      <c r="Q159" s="2"/>
      <c r="R159" s="2"/>
      <c r="S159" s="2"/>
      <c r="T159" s="2"/>
      <c r="U159" s="2"/>
      <c r="V159" s="2"/>
      <c r="W159" s="2"/>
      <c r="X159" s="2"/>
      <c r="Y159" s="2"/>
      <c r="Z159" s="2"/>
      <c r="AA159" s="2"/>
    </row>
    <row r="160" spans="1:27" customFormat="1" x14ac:dyDescent="0.25">
      <c r="A160" s="24"/>
      <c r="O160" s="2"/>
      <c r="P160" s="2"/>
      <c r="Q160" s="2"/>
      <c r="R160" s="2"/>
      <c r="S160" s="2"/>
      <c r="T160" s="2"/>
      <c r="U160" s="2"/>
      <c r="V160" s="2"/>
      <c r="W160" s="2"/>
      <c r="X160" s="2"/>
      <c r="Y160" s="2"/>
      <c r="Z160" s="2"/>
      <c r="AA160" s="2"/>
    </row>
    <row r="161" spans="1:27" customFormat="1" x14ac:dyDescent="0.25">
      <c r="A161" s="24"/>
      <c r="O161" s="2"/>
      <c r="P161" s="2"/>
      <c r="Q161" s="2"/>
      <c r="R161" s="2"/>
      <c r="S161" s="2"/>
      <c r="T161" s="2"/>
      <c r="U161" s="2"/>
      <c r="V161" s="2"/>
      <c r="W161" s="2"/>
      <c r="X161" s="2"/>
      <c r="Y161" s="2"/>
      <c r="Z161" s="2"/>
      <c r="AA161" s="2"/>
    </row>
    <row r="162" spans="1:27" customFormat="1" x14ac:dyDescent="0.25">
      <c r="A162" s="24"/>
      <c r="O162" s="2"/>
      <c r="P162" s="2"/>
      <c r="Q162" s="2"/>
      <c r="R162" s="2"/>
      <c r="S162" s="2"/>
      <c r="T162" s="2"/>
      <c r="U162" s="2"/>
      <c r="V162" s="2"/>
      <c r="W162" s="2"/>
      <c r="X162" s="2"/>
      <c r="Y162" s="2"/>
      <c r="Z162" s="2"/>
      <c r="AA162" s="2"/>
    </row>
    <row r="163" spans="1:27" customFormat="1" x14ac:dyDescent="0.25">
      <c r="A163" s="24"/>
      <c r="O163" s="2"/>
      <c r="P163" s="2"/>
      <c r="Q163" s="2"/>
      <c r="R163" s="2"/>
      <c r="S163" s="2"/>
      <c r="T163" s="2"/>
      <c r="U163" s="2"/>
      <c r="V163" s="2"/>
      <c r="W163" s="2"/>
      <c r="X163" s="2"/>
      <c r="Y163" s="2"/>
      <c r="Z163" s="2"/>
      <c r="AA163" s="2"/>
    </row>
    <row r="164" spans="1:27" customFormat="1" x14ac:dyDescent="0.25">
      <c r="A164" s="24"/>
      <c r="O164" s="2"/>
      <c r="P164" s="2"/>
      <c r="Q164" s="2"/>
      <c r="R164" s="2"/>
      <c r="S164" s="2"/>
      <c r="T164" s="2"/>
      <c r="U164" s="2"/>
      <c r="V164" s="2"/>
      <c r="W164" s="2"/>
      <c r="X164" s="2"/>
      <c r="Y164" s="2"/>
      <c r="Z164" s="2"/>
      <c r="AA164" s="2"/>
    </row>
    <row r="165" spans="1:27" customFormat="1" x14ac:dyDescent="0.25">
      <c r="A165" s="24"/>
      <c r="O165" s="2"/>
      <c r="P165" s="2"/>
      <c r="Q165" s="2"/>
      <c r="R165" s="2"/>
      <c r="S165" s="2"/>
      <c r="T165" s="2"/>
      <c r="U165" s="2"/>
      <c r="V165" s="2"/>
      <c r="W165" s="2"/>
      <c r="X165" s="2"/>
      <c r="Y165" s="2"/>
      <c r="Z165" s="2"/>
      <c r="AA165" s="2"/>
    </row>
    <row r="166" spans="1:27" customFormat="1" x14ac:dyDescent="0.25">
      <c r="A166" s="24"/>
      <c r="O166" s="2"/>
      <c r="P166" s="2"/>
      <c r="Q166" s="2"/>
      <c r="R166" s="2"/>
      <c r="S166" s="2"/>
      <c r="T166" s="2"/>
      <c r="U166" s="2"/>
      <c r="V166" s="2"/>
      <c r="W166" s="2"/>
      <c r="X166" s="2"/>
      <c r="Y166" s="2"/>
      <c r="Z166" s="2"/>
      <c r="AA166" s="2"/>
    </row>
    <row r="167" spans="1:27" customFormat="1" x14ac:dyDescent="0.25">
      <c r="A167" s="24"/>
      <c r="O167" s="2"/>
      <c r="P167" s="2"/>
      <c r="Q167" s="2"/>
      <c r="R167" s="2"/>
      <c r="S167" s="2"/>
      <c r="T167" s="2"/>
      <c r="U167" s="2"/>
      <c r="V167" s="2"/>
      <c r="W167" s="2"/>
      <c r="X167" s="2"/>
      <c r="Y167" s="2"/>
      <c r="Z167" s="2"/>
      <c r="AA167" s="2"/>
    </row>
    <row r="168" spans="1:27" customFormat="1" x14ac:dyDescent="0.25">
      <c r="A168" s="24"/>
      <c r="O168" s="2"/>
      <c r="P168" s="2"/>
      <c r="Q168" s="2"/>
      <c r="R168" s="2"/>
      <c r="S168" s="2"/>
      <c r="T168" s="2"/>
      <c r="U168" s="2"/>
      <c r="V168" s="2"/>
      <c r="W168" s="2"/>
      <c r="X168" s="2"/>
      <c r="Y168" s="2"/>
      <c r="Z168" s="2"/>
      <c r="AA168" s="2"/>
    </row>
    <row r="169" spans="1:27" customFormat="1" x14ac:dyDescent="0.25">
      <c r="A169" s="24"/>
      <c r="O169" s="2"/>
      <c r="P169" s="2"/>
      <c r="Q169" s="2"/>
      <c r="R169" s="2"/>
      <c r="S169" s="2"/>
      <c r="T169" s="2"/>
      <c r="U169" s="2"/>
      <c r="V169" s="2"/>
      <c r="W169" s="2"/>
      <c r="X169" s="2"/>
      <c r="Y169" s="2"/>
      <c r="Z169" s="2"/>
      <c r="AA169" s="2"/>
    </row>
    <row r="170" spans="1:27" customFormat="1" x14ac:dyDescent="0.25">
      <c r="A170" s="24"/>
      <c r="O170" s="2"/>
      <c r="P170" s="2"/>
      <c r="Q170" s="2"/>
      <c r="R170" s="2"/>
      <c r="S170" s="2"/>
      <c r="T170" s="2"/>
      <c r="U170" s="2"/>
      <c r="V170" s="2"/>
      <c r="W170" s="2"/>
      <c r="X170" s="2"/>
      <c r="Y170" s="2"/>
      <c r="Z170" s="2"/>
      <c r="AA170" s="2"/>
    </row>
    <row r="171" spans="1:27" customFormat="1" x14ac:dyDescent="0.25">
      <c r="A171" s="24"/>
      <c r="O171" s="2"/>
      <c r="P171" s="2"/>
      <c r="Q171" s="2"/>
      <c r="R171" s="2"/>
      <c r="S171" s="2"/>
      <c r="T171" s="2"/>
      <c r="U171" s="2"/>
      <c r="V171" s="2"/>
      <c r="W171" s="2"/>
      <c r="X171" s="2"/>
      <c r="Y171" s="2"/>
      <c r="Z171" s="2"/>
      <c r="AA171" s="2"/>
    </row>
    <row r="172" spans="1:27" customFormat="1" x14ac:dyDescent="0.25">
      <c r="A172" s="24"/>
      <c r="O172" s="2"/>
      <c r="P172" s="2"/>
      <c r="Q172" s="2"/>
      <c r="R172" s="2"/>
      <c r="S172" s="2"/>
      <c r="T172" s="2"/>
      <c r="U172" s="2"/>
      <c r="V172" s="2"/>
      <c r="W172" s="2"/>
      <c r="X172" s="2"/>
      <c r="Y172" s="2"/>
      <c r="Z172" s="2"/>
      <c r="AA172" s="2"/>
    </row>
    <row r="173" spans="1:27" customFormat="1" x14ac:dyDescent="0.25">
      <c r="A173" s="24"/>
      <c r="O173" s="2"/>
      <c r="P173" s="2"/>
      <c r="Q173" s="2"/>
      <c r="R173" s="2"/>
      <c r="S173" s="2"/>
      <c r="T173" s="2"/>
      <c r="U173" s="2"/>
      <c r="V173" s="2"/>
      <c r="W173" s="2"/>
      <c r="X173" s="2"/>
      <c r="Y173" s="2"/>
      <c r="Z173" s="2"/>
      <c r="AA173" s="2"/>
    </row>
    <row r="174" spans="1:27" customFormat="1" x14ac:dyDescent="0.25">
      <c r="A174" s="24"/>
      <c r="O174" s="2"/>
      <c r="P174" s="2"/>
      <c r="Q174" s="2"/>
      <c r="R174" s="2"/>
      <c r="S174" s="2"/>
      <c r="T174" s="2"/>
      <c r="U174" s="2"/>
      <c r="V174" s="2"/>
      <c r="W174" s="2"/>
      <c r="X174" s="2"/>
      <c r="Y174" s="2"/>
      <c r="Z174" s="2"/>
      <c r="AA174" s="2"/>
    </row>
    <row r="175" spans="1:27" customFormat="1" x14ac:dyDescent="0.25">
      <c r="A175" s="24"/>
      <c r="O175" s="2"/>
      <c r="P175" s="2"/>
      <c r="Q175" s="2"/>
      <c r="R175" s="2"/>
      <c r="S175" s="2"/>
      <c r="T175" s="2"/>
      <c r="U175" s="2"/>
      <c r="V175" s="2"/>
      <c r="W175" s="2"/>
      <c r="X175" s="2"/>
      <c r="Y175" s="2"/>
      <c r="Z175" s="2"/>
      <c r="AA175" s="2"/>
    </row>
    <row r="176" spans="1:27" customFormat="1" x14ac:dyDescent="0.25">
      <c r="A176" s="24"/>
      <c r="O176" s="2"/>
      <c r="P176" s="2"/>
      <c r="Q176" s="2"/>
      <c r="R176" s="2"/>
      <c r="S176" s="2"/>
      <c r="T176" s="2"/>
      <c r="U176" s="2"/>
      <c r="V176" s="2"/>
      <c r="W176" s="2"/>
      <c r="X176" s="2"/>
      <c r="Y176" s="2"/>
      <c r="Z176" s="2"/>
      <c r="AA176" s="2"/>
    </row>
    <row r="177" spans="1:27" customFormat="1" x14ac:dyDescent="0.25">
      <c r="A177" s="24"/>
      <c r="O177" s="2"/>
      <c r="P177" s="2"/>
      <c r="Q177" s="2"/>
      <c r="R177" s="2"/>
      <c r="S177" s="2"/>
      <c r="T177" s="2"/>
      <c r="U177" s="2"/>
      <c r="V177" s="2"/>
      <c r="W177" s="2"/>
      <c r="X177" s="2"/>
      <c r="Y177" s="2"/>
      <c r="Z177" s="2"/>
      <c r="AA177" s="2"/>
    </row>
    <row r="178" spans="1:27" customFormat="1" x14ac:dyDescent="0.25">
      <c r="A178" s="24"/>
      <c r="O178" s="2"/>
      <c r="P178" s="2"/>
      <c r="Q178" s="2"/>
      <c r="R178" s="2"/>
      <c r="S178" s="2"/>
      <c r="T178" s="2"/>
      <c r="U178" s="2"/>
      <c r="V178" s="2"/>
      <c r="W178" s="2"/>
      <c r="X178" s="2"/>
      <c r="Y178" s="2"/>
      <c r="Z178" s="2"/>
      <c r="AA178" s="2"/>
    </row>
    <row r="179" spans="1:27" customFormat="1" x14ac:dyDescent="0.25">
      <c r="A179" s="24"/>
      <c r="O179" s="2"/>
      <c r="P179" s="2"/>
      <c r="Q179" s="2"/>
      <c r="R179" s="2"/>
      <c r="S179" s="2"/>
      <c r="T179" s="2"/>
      <c r="U179" s="2"/>
      <c r="V179" s="2"/>
      <c r="W179" s="2"/>
      <c r="X179" s="2"/>
      <c r="Y179" s="2"/>
      <c r="Z179" s="2"/>
      <c r="AA179" s="2"/>
    </row>
    <row r="180" spans="1:27" customFormat="1" x14ac:dyDescent="0.25">
      <c r="A180" s="24"/>
      <c r="O180" s="2"/>
      <c r="P180" s="2"/>
      <c r="Q180" s="2"/>
      <c r="R180" s="2"/>
      <c r="S180" s="2"/>
      <c r="T180" s="2"/>
      <c r="U180" s="2"/>
      <c r="V180" s="2"/>
      <c r="W180" s="2"/>
      <c r="X180" s="2"/>
      <c r="Y180" s="2"/>
      <c r="Z180" s="2"/>
      <c r="AA180" s="2"/>
    </row>
    <row r="181" spans="1:27" customFormat="1" x14ac:dyDescent="0.25">
      <c r="A181" s="24"/>
      <c r="O181" s="2"/>
      <c r="P181" s="2"/>
      <c r="Q181" s="2"/>
      <c r="R181" s="2"/>
      <c r="S181" s="2"/>
      <c r="T181" s="2"/>
      <c r="U181" s="2"/>
      <c r="V181" s="2"/>
      <c r="W181" s="2"/>
      <c r="X181" s="2"/>
      <c r="Y181" s="2"/>
      <c r="Z181" s="2"/>
      <c r="AA181" s="2"/>
    </row>
    <row r="182" spans="1:27" customFormat="1" x14ac:dyDescent="0.25">
      <c r="A182" s="24"/>
      <c r="O182" s="2"/>
      <c r="P182" s="2"/>
      <c r="Q182" s="2"/>
      <c r="R182" s="2"/>
      <c r="S182" s="2"/>
      <c r="T182" s="2"/>
      <c r="U182" s="2"/>
      <c r="V182" s="2"/>
      <c r="W182" s="2"/>
      <c r="X182" s="2"/>
      <c r="Y182" s="2"/>
      <c r="Z182" s="2"/>
      <c r="AA182" s="2"/>
    </row>
    <row r="183" spans="1:27" customFormat="1" x14ac:dyDescent="0.25">
      <c r="A183" s="24"/>
      <c r="O183" s="2"/>
      <c r="P183" s="2"/>
      <c r="Q183" s="2"/>
      <c r="R183" s="2"/>
      <c r="S183" s="2"/>
      <c r="T183" s="2"/>
      <c r="U183" s="2"/>
      <c r="V183" s="2"/>
      <c r="W183" s="2"/>
      <c r="X183" s="2"/>
      <c r="Y183" s="2"/>
      <c r="Z183" s="2"/>
      <c r="AA183" s="2"/>
    </row>
    <row r="184" spans="1:27" customFormat="1" x14ac:dyDescent="0.25">
      <c r="A184" s="24"/>
      <c r="O184" s="2"/>
      <c r="P184" s="2"/>
      <c r="Q184" s="2"/>
      <c r="R184" s="2"/>
      <c r="S184" s="2"/>
      <c r="T184" s="2"/>
      <c r="U184" s="2"/>
      <c r="V184" s="2"/>
      <c r="W184" s="2"/>
      <c r="X184" s="2"/>
      <c r="Y184" s="2"/>
      <c r="Z184" s="2"/>
      <c r="AA184" s="2"/>
    </row>
    <row r="185" spans="1:27" x14ac:dyDescent="0.25">
      <c r="A185" s="61"/>
      <c r="B185" s="61"/>
      <c r="C185" s="61"/>
    </row>
    <row r="186" spans="1:27" x14ac:dyDescent="0.25">
      <c r="A186" s="61"/>
      <c r="B186" s="61"/>
      <c r="C186" s="61"/>
    </row>
    <row r="187" spans="1:27" x14ac:dyDescent="0.25">
      <c r="A187" s="61"/>
      <c r="B187" s="61"/>
      <c r="C187" s="61"/>
    </row>
    <row r="188" spans="1:27" x14ac:dyDescent="0.25">
      <c r="A188" s="61"/>
      <c r="B188" s="61"/>
      <c r="C188" s="61"/>
    </row>
    <row r="189" spans="1:27" x14ac:dyDescent="0.25">
      <c r="A189" s="61"/>
      <c r="B189" s="61"/>
      <c r="C189" s="61"/>
    </row>
    <row r="190" spans="1:27" x14ac:dyDescent="0.25">
      <c r="A190" s="61"/>
      <c r="B190" s="61"/>
      <c r="C190" s="61"/>
    </row>
    <row r="191" spans="1:27" x14ac:dyDescent="0.25">
      <c r="A191" s="61"/>
      <c r="B191" s="61"/>
      <c r="C191" s="61"/>
    </row>
    <row r="192" spans="1:27" x14ac:dyDescent="0.25">
      <c r="A192" s="61"/>
      <c r="B192" s="61"/>
      <c r="C192" s="61"/>
    </row>
    <row r="193" spans="1:3" x14ac:dyDescent="0.25">
      <c r="A193" s="61"/>
      <c r="B193" s="61"/>
      <c r="C193" s="61"/>
    </row>
    <row r="194" spans="1:3" x14ac:dyDescent="0.25">
      <c r="A194" s="61"/>
      <c r="B194" s="61"/>
      <c r="C194" s="61"/>
    </row>
    <row r="195" spans="1:3" x14ac:dyDescent="0.25">
      <c r="A195" s="61"/>
      <c r="B195" s="61"/>
      <c r="C195" s="61"/>
    </row>
    <row r="196" spans="1:3" x14ac:dyDescent="0.25">
      <c r="A196" s="61"/>
      <c r="B196" s="61"/>
      <c r="C196" s="61"/>
    </row>
    <row r="197" spans="1:3" x14ac:dyDescent="0.25">
      <c r="A197" s="61"/>
      <c r="B197" s="61"/>
      <c r="C197" s="61"/>
    </row>
    <row r="198" spans="1:3" x14ac:dyDescent="0.25">
      <c r="A198" s="61"/>
      <c r="B198" s="61"/>
      <c r="C198" s="61"/>
    </row>
    <row r="199" spans="1:3" x14ac:dyDescent="0.25">
      <c r="A199" s="61"/>
      <c r="B199" s="61"/>
      <c r="C199" s="61"/>
    </row>
    <row r="200" spans="1:3" x14ac:dyDescent="0.25">
      <c r="A200" s="61"/>
      <c r="B200" s="61"/>
      <c r="C200" s="61"/>
    </row>
    <row r="201" spans="1:3" x14ac:dyDescent="0.25">
      <c r="A201" s="61"/>
      <c r="B201" s="61"/>
      <c r="C201" s="61"/>
    </row>
    <row r="202" spans="1:3" x14ac:dyDescent="0.25">
      <c r="A202" s="61"/>
      <c r="B202" s="61"/>
      <c r="C202" s="61"/>
    </row>
    <row r="203" spans="1:3" x14ac:dyDescent="0.25">
      <c r="A203" s="61"/>
      <c r="B203" s="61"/>
      <c r="C203" s="61"/>
    </row>
    <row r="204" spans="1:3" x14ac:dyDescent="0.25">
      <c r="A204" s="61"/>
      <c r="B204" s="61"/>
      <c r="C204" s="61"/>
    </row>
    <row r="205" spans="1:3" x14ac:dyDescent="0.25">
      <c r="A205" s="61"/>
      <c r="B205" s="61"/>
      <c r="C205" s="61"/>
    </row>
    <row r="206" spans="1:3" x14ac:dyDescent="0.25">
      <c r="A206" s="61"/>
      <c r="B206" s="61"/>
      <c r="C206" s="61"/>
    </row>
    <row r="207" spans="1:3" x14ac:dyDescent="0.25">
      <c r="A207" s="61"/>
      <c r="B207" s="61"/>
      <c r="C207" s="61"/>
    </row>
    <row r="208" spans="1:3" x14ac:dyDescent="0.25">
      <c r="A208" s="61"/>
      <c r="B208" s="61"/>
      <c r="C208" s="61"/>
    </row>
    <row r="209" spans="1:3" x14ac:dyDescent="0.25">
      <c r="A209" s="61"/>
      <c r="B209" s="61"/>
      <c r="C209" s="61"/>
    </row>
    <row r="210" spans="1:3" x14ac:dyDescent="0.25">
      <c r="A210" s="61"/>
      <c r="B210" s="61"/>
      <c r="C210" s="61"/>
    </row>
    <row r="211" spans="1:3" x14ac:dyDescent="0.25">
      <c r="A211" s="61"/>
      <c r="B211" s="61"/>
      <c r="C211" s="61"/>
    </row>
    <row r="212" spans="1:3" x14ac:dyDescent="0.25">
      <c r="A212" s="61"/>
      <c r="B212" s="61"/>
      <c r="C212" s="61"/>
    </row>
    <row r="213" spans="1:3" x14ac:dyDescent="0.25">
      <c r="A213" s="61"/>
      <c r="B213" s="61"/>
      <c r="C213" s="61"/>
    </row>
    <row r="214" spans="1:3" x14ac:dyDescent="0.25">
      <c r="A214" s="61"/>
      <c r="B214" s="61"/>
      <c r="C214" s="61"/>
    </row>
    <row r="215" spans="1:3" x14ac:dyDescent="0.25">
      <c r="A215" s="61"/>
      <c r="B215" s="61"/>
      <c r="C215" s="61"/>
    </row>
    <row r="216" spans="1:3" x14ac:dyDescent="0.25">
      <c r="A216" s="61"/>
      <c r="B216" s="61"/>
      <c r="C216" s="61"/>
    </row>
    <row r="217" spans="1:3" x14ac:dyDescent="0.25">
      <c r="A217" s="61"/>
      <c r="B217" s="61"/>
      <c r="C217" s="61"/>
    </row>
    <row r="218" spans="1:3" x14ac:dyDescent="0.25">
      <c r="A218" s="61"/>
      <c r="B218" s="61"/>
      <c r="C218" s="61"/>
    </row>
    <row r="219" spans="1:3" x14ac:dyDescent="0.25">
      <c r="A219" s="61"/>
      <c r="B219" s="61"/>
      <c r="C219" s="61"/>
    </row>
    <row r="220" spans="1:3" x14ac:dyDescent="0.25">
      <c r="A220" s="61"/>
      <c r="B220" s="61"/>
      <c r="C220" s="61"/>
    </row>
    <row r="221" spans="1:3" x14ac:dyDescent="0.25">
      <c r="A221" s="61"/>
      <c r="B221" s="61"/>
      <c r="C221" s="61"/>
    </row>
    <row r="222" spans="1:3" x14ac:dyDescent="0.25">
      <c r="A222" s="61"/>
      <c r="B222" s="61"/>
      <c r="C222" s="61"/>
    </row>
    <row r="223" spans="1:3" x14ac:dyDescent="0.25">
      <c r="A223" s="61"/>
      <c r="B223" s="61"/>
      <c r="C223" s="61"/>
    </row>
    <row r="224" spans="1:3" x14ac:dyDescent="0.25">
      <c r="A224" s="61"/>
      <c r="B224" s="61"/>
      <c r="C224" s="61"/>
    </row>
    <row r="225" spans="1:3" x14ac:dyDescent="0.25">
      <c r="A225" s="61"/>
      <c r="B225" s="61"/>
      <c r="C225" s="61"/>
    </row>
    <row r="226" spans="1:3" x14ac:dyDescent="0.25">
      <c r="A226" s="61"/>
      <c r="B226" s="61"/>
      <c r="C226" s="61"/>
    </row>
    <row r="227" spans="1:3" x14ac:dyDescent="0.25">
      <c r="A227" s="61"/>
      <c r="B227" s="61"/>
      <c r="C227" s="61"/>
    </row>
    <row r="228" spans="1:3" x14ac:dyDescent="0.25">
      <c r="A228" s="61"/>
      <c r="B228" s="61"/>
      <c r="C228" s="61"/>
    </row>
    <row r="229" spans="1:3" x14ac:dyDescent="0.25">
      <c r="A229" s="61"/>
      <c r="B229" s="61"/>
      <c r="C229" s="61"/>
    </row>
    <row r="230" spans="1:3" x14ac:dyDescent="0.25">
      <c r="A230" s="61"/>
      <c r="B230" s="61"/>
      <c r="C230" s="61"/>
    </row>
    <row r="231" spans="1:3" x14ac:dyDescent="0.25">
      <c r="A231" s="61"/>
      <c r="B231" s="61"/>
      <c r="C231" s="61"/>
    </row>
    <row r="232" spans="1:3" x14ac:dyDescent="0.25">
      <c r="A232" s="61"/>
      <c r="B232" s="61"/>
      <c r="C232" s="61"/>
    </row>
    <row r="233" spans="1:3" x14ac:dyDescent="0.25">
      <c r="A233" s="61"/>
      <c r="B233" s="61"/>
      <c r="C233" s="61"/>
    </row>
    <row r="234" spans="1:3" x14ac:dyDescent="0.25">
      <c r="A234" s="61"/>
      <c r="B234" s="61"/>
      <c r="C234" s="61"/>
    </row>
    <row r="235" spans="1:3" x14ac:dyDescent="0.25">
      <c r="A235" s="61"/>
      <c r="B235" s="61"/>
      <c r="C235" s="61"/>
    </row>
    <row r="236" spans="1:3" x14ac:dyDescent="0.25">
      <c r="A236" s="61"/>
      <c r="B236" s="61"/>
      <c r="C236" s="61"/>
    </row>
    <row r="237" spans="1:3" x14ac:dyDescent="0.25">
      <c r="A237" s="61"/>
      <c r="B237" s="61"/>
      <c r="C237" s="61"/>
    </row>
    <row r="238" spans="1:3" x14ac:dyDescent="0.25">
      <c r="A238" s="61"/>
      <c r="B238" s="61"/>
      <c r="C238" s="61"/>
    </row>
    <row r="239" spans="1:3" x14ac:dyDescent="0.25">
      <c r="A239" s="61"/>
      <c r="B239" s="61"/>
      <c r="C239" s="61"/>
    </row>
    <row r="240" spans="1:3" x14ac:dyDescent="0.25">
      <c r="A240" s="61"/>
      <c r="B240" s="61"/>
      <c r="C240" s="61"/>
    </row>
    <row r="241" spans="1:3" x14ac:dyDescent="0.25">
      <c r="A241" s="61"/>
      <c r="B241" s="61"/>
      <c r="C241" s="61"/>
    </row>
    <row r="242" spans="1:3" x14ac:dyDescent="0.25">
      <c r="A242" s="61"/>
      <c r="B242" s="61"/>
      <c r="C242" s="61"/>
    </row>
    <row r="243" spans="1:3" x14ac:dyDescent="0.25">
      <c r="A243" s="61"/>
      <c r="B243" s="61"/>
      <c r="C243" s="61"/>
    </row>
    <row r="244" spans="1:3" x14ac:dyDescent="0.25">
      <c r="A244" s="61"/>
      <c r="B244" s="61"/>
      <c r="C244" s="61"/>
    </row>
    <row r="245" spans="1:3" x14ac:dyDescent="0.25">
      <c r="A245" s="61"/>
      <c r="B245" s="61"/>
      <c r="C245" s="61"/>
    </row>
    <row r="246" spans="1:3" x14ac:dyDescent="0.25">
      <c r="A246" s="61"/>
      <c r="B246" s="61"/>
      <c r="C246" s="61"/>
    </row>
    <row r="247" spans="1:3" x14ac:dyDescent="0.25">
      <c r="A247" s="61"/>
      <c r="B247" s="61"/>
      <c r="C247" s="61"/>
    </row>
    <row r="248" spans="1:3" x14ac:dyDescent="0.25">
      <c r="A248" s="61"/>
      <c r="B248" s="61"/>
      <c r="C248" s="61"/>
    </row>
    <row r="249" spans="1:3" x14ac:dyDescent="0.25">
      <c r="A249" s="61"/>
      <c r="B249" s="61"/>
      <c r="C249" s="61"/>
    </row>
    <row r="250" spans="1:3" x14ac:dyDescent="0.25">
      <c r="A250" s="61"/>
      <c r="B250" s="61"/>
      <c r="C250" s="61"/>
    </row>
    <row r="251" spans="1:3" x14ac:dyDescent="0.25">
      <c r="A251" s="61"/>
      <c r="B251" s="61"/>
      <c r="C251" s="61"/>
    </row>
    <row r="252" spans="1:3" x14ac:dyDescent="0.25">
      <c r="A252" s="61"/>
      <c r="B252" s="61"/>
      <c r="C252" s="61"/>
    </row>
    <row r="253" spans="1:3" x14ac:dyDescent="0.25">
      <c r="A253" s="61"/>
      <c r="B253" s="61"/>
      <c r="C253" s="61"/>
    </row>
    <row r="254" spans="1:3" x14ac:dyDescent="0.25">
      <c r="A254" s="61"/>
      <c r="B254" s="61"/>
      <c r="C254" s="61"/>
    </row>
    <row r="255" spans="1:3" x14ac:dyDescent="0.25">
      <c r="A255" s="61"/>
      <c r="B255" s="61"/>
      <c r="C255" s="61"/>
    </row>
    <row r="256" spans="1:3" x14ac:dyDescent="0.25">
      <c r="A256" s="61"/>
      <c r="B256" s="61"/>
      <c r="C256" s="61"/>
    </row>
    <row r="257" spans="1:3" x14ac:dyDescent="0.25">
      <c r="A257" s="61"/>
      <c r="B257" s="61"/>
      <c r="C257" s="61"/>
    </row>
    <row r="258" spans="1:3" x14ac:dyDescent="0.25">
      <c r="A258" s="61"/>
      <c r="B258" s="61"/>
      <c r="C258" s="61"/>
    </row>
    <row r="259" spans="1:3" x14ac:dyDescent="0.25">
      <c r="A259" s="61"/>
      <c r="B259" s="61"/>
      <c r="C259" s="61"/>
    </row>
    <row r="260" spans="1:3" x14ac:dyDescent="0.25">
      <c r="A260" s="61"/>
      <c r="B260" s="61"/>
      <c r="C260" s="61"/>
    </row>
    <row r="261" spans="1:3" x14ac:dyDescent="0.25">
      <c r="A261" s="61"/>
      <c r="B261" s="61"/>
      <c r="C261" s="61"/>
    </row>
    <row r="262" spans="1:3" x14ac:dyDescent="0.25">
      <c r="A262" s="61"/>
      <c r="B262" s="61"/>
      <c r="C262" s="61"/>
    </row>
    <row r="263" spans="1:3" x14ac:dyDescent="0.25">
      <c r="A263" s="61"/>
      <c r="B263" s="61"/>
      <c r="C263" s="61"/>
    </row>
    <row r="264" spans="1:3" x14ac:dyDescent="0.25">
      <c r="A264" s="61"/>
      <c r="B264" s="61"/>
      <c r="C264" s="61"/>
    </row>
    <row r="265" spans="1:3" x14ac:dyDescent="0.25">
      <c r="A265" s="61"/>
      <c r="B265" s="61"/>
      <c r="C265" s="61"/>
    </row>
    <row r="266" spans="1:3" x14ac:dyDescent="0.25">
      <c r="A266" s="61"/>
      <c r="B266" s="61"/>
      <c r="C266" s="61"/>
    </row>
    <row r="267" spans="1:3" x14ac:dyDescent="0.25">
      <c r="A267" s="61"/>
      <c r="B267" s="61"/>
      <c r="C267" s="61"/>
    </row>
    <row r="268" spans="1:3" x14ac:dyDescent="0.25">
      <c r="A268" s="61"/>
      <c r="B268" s="61"/>
      <c r="C268" s="61"/>
    </row>
    <row r="269" spans="1:3" x14ac:dyDescent="0.25">
      <c r="A269" s="61"/>
      <c r="B269" s="61"/>
      <c r="C269" s="61"/>
    </row>
    <row r="270" spans="1:3" x14ac:dyDescent="0.25">
      <c r="A270" s="61"/>
      <c r="B270" s="61"/>
      <c r="C270" s="61"/>
    </row>
    <row r="271" spans="1:3" x14ac:dyDescent="0.25">
      <c r="A271" s="61"/>
      <c r="B271" s="61"/>
      <c r="C271" s="61"/>
    </row>
    <row r="272" spans="1:3" x14ac:dyDescent="0.25">
      <c r="A272" s="61"/>
      <c r="B272" s="61"/>
      <c r="C272" s="61"/>
    </row>
    <row r="273" spans="1:3" x14ac:dyDescent="0.25">
      <c r="A273" s="61"/>
      <c r="B273" s="61"/>
      <c r="C273" s="61"/>
    </row>
    <row r="274" spans="1:3" x14ac:dyDescent="0.25">
      <c r="A274" s="61"/>
      <c r="B274" s="61"/>
      <c r="C274" s="61"/>
    </row>
    <row r="275" spans="1:3" x14ac:dyDescent="0.25">
      <c r="A275" s="61"/>
      <c r="B275" s="61"/>
      <c r="C275" s="61"/>
    </row>
    <row r="276" spans="1:3" x14ac:dyDescent="0.25">
      <c r="A276" s="61"/>
      <c r="B276" s="61"/>
      <c r="C276" s="61"/>
    </row>
    <row r="277" spans="1:3" x14ac:dyDescent="0.25">
      <c r="A277" s="61"/>
      <c r="B277" s="61"/>
      <c r="C277" s="61"/>
    </row>
    <row r="278" spans="1:3" x14ac:dyDescent="0.25">
      <c r="A278" s="61"/>
      <c r="B278" s="61"/>
      <c r="C278" s="61"/>
    </row>
    <row r="279" spans="1:3" x14ac:dyDescent="0.25">
      <c r="A279" s="61"/>
      <c r="B279" s="61"/>
      <c r="C279" s="61"/>
    </row>
    <row r="280" spans="1:3" x14ac:dyDescent="0.25">
      <c r="A280" s="61"/>
      <c r="B280" s="61"/>
      <c r="C280" s="61"/>
    </row>
    <row r="281" spans="1:3" x14ac:dyDescent="0.25">
      <c r="A281" s="61"/>
      <c r="B281" s="61"/>
      <c r="C281" s="61"/>
    </row>
    <row r="282" spans="1:3" x14ac:dyDescent="0.25">
      <c r="A282" s="61"/>
      <c r="B282" s="61"/>
      <c r="C282" s="61"/>
    </row>
    <row r="283" spans="1:3" x14ac:dyDescent="0.25">
      <c r="A283" s="61"/>
      <c r="B283" s="61"/>
      <c r="C283" s="61"/>
    </row>
    <row r="284" spans="1:3" x14ac:dyDescent="0.25">
      <c r="A284" s="61"/>
      <c r="B284" s="61"/>
      <c r="C284" s="61"/>
    </row>
    <row r="285" spans="1:3" x14ac:dyDescent="0.25">
      <c r="A285" s="61"/>
      <c r="B285" s="61"/>
      <c r="C285" s="61"/>
    </row>
    <row r="286" spans="1:3" x14ac:dyDescent="0.25">
      <c r="A286" s="61"/>
      <c r="B286" s="61"/>
      <c r="C286" s="61"/>
    </row>
    <row r="287" spans="1:3" x14ac:dyDescent="0.25">
      <c r="A287" s="61"/>
      <c r="B287" s="61"/>
      <c r="C287" s="61"/>
    </row>
    <row r="288" spans="1:3" x14ac:dyDescent="0.25">
      <c r="A288" s="61"/>
      <c r="B288" s="61"/>
      <c r="C288" s="61"/>
    </row>
    <row r="289" spans="1:3" x14ac:dyDescent="0.25">
      <c r="A289" s="61"/>
      <c r="B289" s="61"/>
      <c r="C289" s="61"/>
    </row>
    <row r="290" spans="1:3" x14ac:dyDescent="0.25">
      <c r="A290" s="61"/>
      <c r="B290" s="61"/>
      <c r="C290" s="61"/>
    </row>
    <row r="291" spans="1:3" x14ac:dyDescent="0.25">
      <c r="A291" s="61"/>
      <c r="B291" s="61"/>
      <c r="C291" s="61"/>
    </row>
    <row r="292" spans="1:3" x14ac:dyDescent="0.25">
      <c r="A292" s="61"/>
      <c r="B292" s="61"/>
      <c r="C292" s="61"/>
    </row>
    <row r="293" spans="1:3" x14ac:dyDescent="0.25">
      <c r="A293" s="61"/>
      <c r="B293" s="61"/>
      <c r="C293" s="61"/>
    </row>
    <row r="294" spans="1:3" x14ac:dyDescent="0.25">
      <c r="A294" s="61"/>
      <c r="B294" s="61"/>
      <c r="C294" s="61"/>
    </row>
    <row r="295" spans="1:3" x14ac:dyDescent="0.25">
      <c r="A295" s="61"/>
      <c r="B295" s="61"/>
      <c r="C295" s="61"/>
    </row>
    <row r="296" spans="1:3" x14ac:dyDescent="0.25">
      <c r="A296" s="61"/>
      <c r="B296" s="61"/>
      <c r="C296" s="61"/>
    </row>
    <row r="297" spans="1:3" x14ac:dyDescent="0.25">
      <c r="A297" s="61"/>
      <c r="B297" s="61"/>
      <c r="C297" s="61"/>
    </row>
    <row r="298" spans="1:3" x14ac:dyDescent="0.25">
      <c r="A298" s="61"/>
      <c r="B298" s="61"/>
      <c r="C298" s="61"/>
    </row>
    <row r="299" spans="1:3" x14ac:dyDescent="0.25">
      <c r="A299" s="61"/>
      <c r="B299" s="61"/>
      <c r="C299" s="61"/>
    </row>
    <row r="300" spans="1:3" x14ac:dyDescent="0.25">
      <c r="A300" s="61"/>
      <c r="B300" s="61"/>
      <c r="C300" s="61"/>
    </row>
    <row r="301" spans="1:3" x14ac:dyDescent="0.25">
      <c r="A301" s="61"/>
      <c r="B301" s="61"/>
      <c r="C301" s="61"/>
    </row>
    <row r="302" spans="1:3" x14ac:dyDescent="0.25">
      <c r="A302" s="61"/>
      <c r="B302" s="61"/>
      <c r="C302" s="61"/>
    </row>
    <row r="303" spans="1:3" x14ac:dyDescent="0.25">
      <c r="A303" s="61"/>
      <c r="B303" s="61"/>
      <c r="C303" s="61"/>
    </row>
    <row r="304" spans="1:3" x14ac:dyDescent="0.25">
      <c r="A304" s="61"/>
      <c r="B304" s="61"/>
      <c r="C304" s="61"/>
    </row>
    <row r="305" spans="1:3" x14ac:dyDescent="0.25">
      <c r="A305" s="61"/>
      <c r="B305" s="61"/>
      <c r="C305" s="61"/>
    </row>
    <row r="306" spans="1:3" x14ac:dyDescent="0.25">
      <c r="A306" s="61"/>
      <c r="B306" s="61"/>
      <c r="C306" s="61"/>
    </row>
    <row r="307" spans="1:3" x14ac:dyDescent="0.25">
      <c r="A307" s="61"/>
      <c r="B307" s="61"/>
      <c r="C307" s="61"/>
    </row>
    <row r="308" spans="1:3" x14ac:dyDescent="0.25">
      <c r="A308" s="61"/>
      <c r="B308" s="61"/>
      <c r="C308" s="61"/>
    </row>
    <row r="309" spans="1:3" x14ac:dyDescent="0.25">
      <c r="A309" s="61"/>
      <c r="B309" s="61"/>
      <c r="C309" s="61"/>
    </row>
    <row r="310" spans="1:3" x14ac:dyDescent="0.25">
      <c r="A310" s="61"/>
      <c r="B310" s="61"/>
      <c r="C310" s="61"/>
    </row>
    <row r="311" spans="1:3" x14ac:dyDescent="0.25">
      <c r="A311" s="61"/>
      <c r="B311" s="61"/>
      <c r="C311" s="61"/>
    </row>
    <row r="312" spans="1:3" x14ac:dyDescent="0.25">
      <c r="A312" s="61"/>
      <c r="B312" s="61"/>
      <c r="C312" s="61"/>
    </row>
    <row r="313" spans="1:3" x14ac:dyDescent="0.25">
      <c r="A313" s="61"/>
      <c r="B313" s="61"/>
      <c r="C313" s="61"/>
    </row>
    <row r="314" spans="1:3" x14ac:dyDescent="0.25">
      <c r="A314" s="61"/>
      <c r="B314" s="61"/>
      <c r="C314" s="61"/>
    </row>
    <row r="315" spans="1:3" x14ac:dyDescent="0.25">
      <c r="A315" s="61"/>
      <c r="B315" s="61"/>
      <c r="C315" s="61"/>
    </row>
    <row r="316" spans="1:3" x14ac:dyDescent="0.25">
      <c r="A316" s="61"/>
      <c r="B316" s="61"/>
      <c r="C316" s="61"/>
    </row>
    <row r="317" spans="1:3" x14ac:dyDescent="0.25">
      <c r="A317" s="61"/>
      <c r="B317" s="61"/>
      <c r="C317" s="61"/>
    </row>
    <row r="318" spans="1:3" x14ac:dyDescent="0.25">
      <c r="A318" s="61"/>
      <c r="B318" s="61"/>
      <c r="C318" s="61"/>
    </row>
    <row r="319" spans="1:3" x14ac:dyDescent="0.25">
      <c r="A319" s="61"/>
      <c r="B319" s="61"/>
      <c r="C319" s="61"/>
    </row>
    <row r="320" spans="1:3" x14ac:dyDescent="0.25">
      <c r="A320" s="61"/>
      <c r="B320" s="61"/>
      <c r="C320" s="61"/>
    </row>
    <row r="321" spans="1:3" x14ac:dyDescent="0.25">
      <c r="A321" s="61"/>
      <c r="B321" s="61"/>
      <c r="C321" s="61"/>
    </row>
    <row r="322" spans="1:3" x14ac:dyDescent="0.25">
      <c r="A322" s="61"/>
      <c r="B322" s="61"/>
      <c r="C322" s="61"/>
    </row>
    <row r="323" spans="1:3" x14ac:dyDescent="0.25">
      <c r="A323" s="61"/>
      <c r="B323" s="61"/>
      <c r="C323" s="61"/>
    </row>
    <row r="324" spans="1:3" x14ac:dyDescent="0.25">
      <c r="A324" s="61"/>
      <c r="B324" s="61"/>
      <c r="C324" s="61"/>
    </row>
    <row r="325" spans="1:3" x14ac:dyDescent="0.25">
      <c r="A325" s="61"/>
      <c r="B325" s="61"/>
      <c r="C325" s="61"/>
    </row>
    <row r="326" spans="1:3" x14ac:dyDescent="0.25">
      <c r="A326" s="61"/>
      <c r="B326" s="61"/>
      <c r="C326" s="61"/>
    </row>
    <row r="327" spans="1:3" x14ac:dyDescent="0.25">
      <c r="A327" s="61"/>
      <c r="B327" s="61"/>
      <c r="C327" s="61"/>
    </row>
    <row r="328" spans="1:3" x14ac:dyDescent="0.25">
      <c r="A328" s="61"/>
      <c r="B328" s="61"/>
      <c r="C328" s="61"/>
    </row>
    <row r="329" spans="1:3" x14ac:dyDescent="0.25">
      <c r="A329" s="61"/>
      <c r="B329" s="61"/>
      <c r="C329" s="61"/>
    </row>
    <row r="330" spans="1:3" x14ac:dyDescent="0.25">
      <c r="A330" s="61"/>
      <c r="B330" s="61"/>
      <c r="C330" s="61"/>
    </row>
    <row r="331" spans="1:3" x14ac:dyDescent="0.25">
      <c r="A331" s="61"/>
      <c r="B331" s="61"/>
      <c r="C331" s="61"/>
    </row>
    <row r="332" spans="1:3" x14ac:dyDescent="0.25">
      <c r="A332" s="61"/>
      <c r="B332" s="61"/>
      <c r="C332" s="61"/>
    </row>
    <row r="333" spans="1:3" x14ac:dyDescent="0.25">
      <c r="A333" s="61"/>
      <c r="B333" s="61"/>
      <c r="C333" s="61"/>
    </row>
    <row r="334" spans="1:3" x14ac:dyDescent="0.25">
      <c r="A334" s="61"/>
      <c r="B334" s="61"/>
      <c r="C334" s="61"/>
    </row>
    <row r="335" spans="1:3" x14ac:dyDescent="0.25">
      <c r="A335" s="61"/>
      <c r="B335" s="61"/>
      <c r="C335" s="61"/>
    </row>
    <row r="336" spans="1:3" x14ac:dyDescent="0.25">
      <c r="A336" s="61"/>
      <c r="B336" s="61"/>
      <c r="C336" s="61"/>
    </row>
    <row r="337" spans="1:3" x14ac:dyDescent="0.25">
      <c r="A337" s="61"/>
      <c r="B337" s="61"/>
      <c r="C337" s="61"/>
    </row>
    <row r="338" spans="1:3" x14ac:dyDescent="0.25">
      <c r="A338" s="61"/>
      <c r="B338" s="61"/>
      <c r="C338" s="61"/>
    </row>
    <row r="339" spans="1:3" x14ac:dyDescent="0.25">
      <c r="A339" s="61"/>
      <c r="B339" s="61"/>
      <c r="C339" s="61"/>
    </row>
    <row r="340" spans="1:3" x14ac:dyDescent="0.25">
      <c r="A340" s="61"/>
      <c r="B340" s="61"/>
      <c r="C340" s="61"/>
    </row>
    <row r="341" spans="1:3" x14ac:dyDescent="0.25">
      <c r="A341" s="61"/>
      <c r="B341" s="61"/>
      <c r="C341" s="61"/>
    </row>
    <row r="342" spans="1:3" x14ac:dyDescent="0.25">
      <c r="A342" s="61"/>
      <c r="B342" s="61"/>
      <c r="C342" s="61"/>
    </row>
    <row r="343" spans="1:3" x14ac:dyDescent="0.25">
      <c r="A343" s="61"/>
      <c r="B343" s="61"/>
      <c r="C343" s="61"/>
    </row>
    <row r="344" spans="1:3" x14ac:dyDescent="0.25">
      <c r="A344" s="61"/>
      <c r="B344" s="61"/>
      <c r="C344" s="61"/>
    </row>
    <row r="345" spans="1:3" x14ac:dyDescent="0.25">
      <c r="A345" s="61"/>
      <c r="B345" s="61"/>
      <c r="C345" s="61"/>
    </row>
    <row r="346" spans="1:3" x14ac:dyDescent="0.25">
      <c r="A346" s="61"/>
      <c r="B346" s="61"/>
      <c r="C346" s="61"/>
    </row>
    <row r="347" spans="1:3" x14ac:dyDescent="0.25">
      <c r="A347" s="61"/>
      <c r="B347" s="61"/>
      <c r="C347" s="61"/>
    </row>
    <row r="348" spans="1:3" x14ac:dyDescent="0.25">
      <c r="A348" s="61"/>
      <c r="B348" s="61"/>
      <c r="C348" s="61"/>
    </row>
    <row r="349" spans="1:3" x14ac:dyDescent="0.25">
      <c r="A349" s="61"/>
      <c r="B349" s="61"/>
      <c r="C349" s="61"/>
    </row>
    <row r="350" spans="1:3" x14ac:dyDescent="0.25">
      <c r="A350" s="61"/>
      <c r="B350" s="61"/>
      <c r="C350" s="61"/>
    </row>
    <row r="351" spans="1:3" x14ac:dyDescent="0.25">
      <c r="A351" s="61"/>
      <c r="B351" s="61"/>
      <c r="C351" s="61"/>
    </row>
    <row r="352" spans="1:3" x14ac:dyDescent="0.25">
      <c r="A352" s="61"/>
      <c r="B352" s="61"/>
      <c r="C352" s="61"/>
    </row>
    <row r="353" spans="1:3" x14ac:dyDescent="0.25">
      <c r="A353" s="61"/>
      <c r="B353" s="61"/>
      <c r="C353" s="61"/>
    </row>
    <row r="354" spans="1:3" x14ac:dyDescent="0.25">
      <c r="A354" s="61"/>
      <c r="B354" s="61"/>
      <c r="C354" s="61"/>
    </row>
    <row r="355" spans="1:3" x14ac:dyDescent="0.25">
      <c r="A355" s="61"/>
      <c r="B355" s="61"/>
      <c r="C355" s="61"/>
    </row>
    <row r="356" spans="1:3" x14ac:dyDescent="0.25">
      <c r="A356" s="61"/>
      <c r="B356" s="61"/>
      <c r="C356" s="61"/>
    </row>
    <row r="357" spans="1:3" x14ac:dyDescent="0.25">
      <c r="A357" s="61"/>
      <c r="B357" s="61"/>
      <c r="C357" s="61"/>
    </row>
    <row r="358" spans="1:3" x14ac:dyDescent="0.25">
      <c r="A358" s="61"/>
      <c r="B358" s="61"/>
      <c r="C358" s="61"/>
    </row>
    <row r="359" spans="1:3" x14ac:dyDescent="0.25">
      <c r="A359" s="61"/>
      <c r="B359" s="61"/>
      <c r="C359" s="61"/>
    </row>
    <row r="360" spans="1:3" x14ac:dyDescent="0.25">
      <c r="A360" s="61"/>
      <c r="B360" s="61"/>
      <c r="C360" s="61"/>
    </row>
    <row r="361" spans="1:3" x14ac:dyDescent="0.25">
      <c r="A361" s="61"/>
      <c r="B361" s="61"/>
      <c r="C361" s="61"/>
    </row>
    <row r="362" spans="1:3" x14ac:dyDescent="0.25">
      <c r="A362" s="61"/>
      <c r="B362" s="61"/>
      <c r="C362" s="61"/>
    </row>
    <row r="363" spans="1:3" x14ac:dyDescent="0.25">
      <c r="A363" s="61"/>
      <c r="B363" s="61"/>
      <c r="C363" s="61"/>
    </row>
    <row r="364" spans="1:3" x14ac:dyDescent="0.25">
      <c r="A364" s="61"/>
      <c r="B364" s="61"/>
      <c r="C364" s="61"/>
    </row>
    <row r="365" spans="1:3" x14ac:dyDescent="0.25">
      <c r="A365" s="61"/>
      <c r="B365" s="61"/>
      <c r="C365" s="61"/>
    </row>
    <row r="366" spans="1:3" x14ac:dyDescent="0.25">
      <c r="A366" s="61"/>
      <c r="B366" s="61"/>
      <c r="C366" s="61"/>
    </row>
    <row r="367" spans="1:3" x14ac:dyDescent="0.25">
      <c r="A367" s="61"/>
      <c r="B367" s="61"/>
      <c r="C367" s="61"/>
    </row>
    <row r="368" spans="1:3" x14ac:dyDescent="0.25">
      <c r="A368" s="61"/>
      <c r="B368" s="61"/>
      <c r="C368" s="61"/>
    </row>
    <row r="369" spans="1:3" x14ac:dyDescent="0.25">
      <c r="A369" s="61"/>
      <c r="B369" s="61"/>
      <c r="C369" s="61"/>
    </row>
    <row r="370" spans="1:3" x14ac:dyDescent="0.25">
      <c r="A370" s="61"/>
      <c r="B370" s="61"/>
      <c r="C370" s="61"/>
    </row>
    <row r="371" spans="1:3" x14ac:dyDescent="0.25">
      <c r="A371" s="61"/>
      <c r="B371" s="61"/>
      <c r="C371" s="61"/>
    </row>
    <row r="372" spans="1:3" x14ac:dyDescent="0.25">
      <c r="A372" s="61"/>
      <c r="B372" s="61"/>
      <c r="C372" s="61"/>
    </row>
    <row r="373" spans="1:3" x14ac:dyDescent="0.25">
      <c r="A373" s="61"/>
      <c r="B373" s="61"/>
      <c r="C373" s="61"/>
    </row>
    <row r="374" spans="1:3" x14ac:dyDescent="0.25">
      <c r="A374" s="61"/>
      <c r="B374" s="61"/>
      <c r="C374" s="61"/>
    </row>
    <row r="375" spans="1:3" x14ac:dyDescent="0.25">
      <c r="A375" s="61"/>
      <c r="B375" s="61"/>
      <c r="C375" s="61"/>
    </row>
    <row r="376" spans="1:3" x14ac:dyDescent="0.25">
      <c r="A376" s="61"/>
      <c r="B376" s="61"/>
      <c r="C376" s="61"/>
    </row>
    <row r="377" spans="1:3" x14ac:dyDescent="0.25">
      <c r="A377" s="61"/>
      <c r="B377" s="61"/>
      <c r="C377" s="61"/>
    </row>
    <row r="378" spans="1:3" x14ac:dyDescent="0.25">
      <c r="A378" s="61"/>
      <c r="B378" s="61"/>
      <c r="C378" s="61"/>
    </row>
    <row r="379" spans="1:3" x14ac:dyDescent="0.25">
      <c r="A379" s="61"/>
      <c r="B379" s="61"/>
      <c r="C379" s="61"/>
    </row>
    <row r="380" spans="1:3" x14ac:dyDescent="0.25">
      <c r="A380" s="61"/>
      <c r="B380" s="61"/>
      <c r="C380" s="61"/>
    </row>
    <row r="381" spans="1:3" x14ac:dyDescent="0.25">
      <c r="A381" s="61"/>
      <c r="B381" s="61"/>
      <c r="C381" s="61"/>
    </row>
    <row r="382" spans="1:3" x14ac:dyDescent="0.25">
      <c r="A382" s="61"/>
      <c r="B382" s="61"/>
      <c r="C382" s="61"/>
    </row>
    <row r="383" spans="1:3" x14ac:dyDescent="0.25">
      <c r="A383" s="61"/>
      <c r="B383" s="61"/>
      <c r="C383" s="61"/>
    </row>
    <row r="384" spans="1:3" x14ac:dyDescent="0.25">
      <c r="A384" s="61"/>
      <c r="B384" s="61"/>
      <c r="C384" s="61"/>
    </row>
    <row r="385" spans="1:3" x14ac:dyDescent="0.25">
      <c r="A385" s="61"/>
      <c r="B385" s="61"/>
      <c r="C385" s="61"/>
    </row>
    <row r="386" spans="1:3" x14ac:dyDescent="0.25">
      <c r="A386" s="61"/>
      <c r="B386" s="61"/>
      <c r="C386" s="61"/>
    </row>
    <row r="387" spans="1:3" x14ac:dyDescent="0.25">
      <c r="A387" s="61"/>
      <c r="B387" s="61"/>
      <c r="C387" s="61"/>
    </row>
    <row r="388" spans="1:3" x14ac:dyDescent="0.25">
      <c r="A388" s="61"/>
      <c r="B388" s="61"/>
      <c r="C388" s="61"/>
    </row>
  </sheetData>
  <mergeCells count="209">
    <mergeCell ref="AN46:AN47"/>
    <mergeCell ref="AO46:AO47"/>
    <mergeCell ref="AP46:AP47"/>
    <mergeCell ref="AQ46:AQ47"/>
    <mergeCell ref="AR46:AR47"/>
    <mergeCell ref="AS46:AS47"/>
    <mergeCell ref="AW46:AW47"/>
    <mergeCell ref="AX46:AX47"/>
    <mergeCell ref="AR24:AR25"/>
    <mergeCell ref="AQ24:AQ25"/>
    <mergeCell ref="AP24:AP25"/>
    <mergeCell ref="AO24:AO25"/>
    <mergeCell ref="AT46:AT47"/>
    <mergeCell ref="AU46:AU47"/>
    <mergeCell ref="AV44:AV45"/>
    <mergeCell ref="AV46:AV47"/>
    <mergeCell ref="AW44:AW45"/>
    <mergeCell ref="AW42:AW43"/>
    <mergeCell ref="AX42:AX43"/>
    <mergeCell ref="AN44:AN45"/>
    <mergeCell ref="AO44:AO45"/>
    <mergeCell ref="AW40:AW41"/>
    <mergeCell ref="AX40:AX41"/>
    <mergeCell ref="AQ44:AQ45"/>
    <mergeCell ref="AR44:AR45"/>
    <mergeCell ref="AS44:AS45"/>
    <mergeCell ref="AT44:AT45"/>
    <mergeCell ref="AU44:AU45"/>
    <mergeCell ref="AV42:AV43"/>
    <mergeCell ref="AX44:AX45"/>
    <mergeCell ref="AN42:AN43"/>
    <mergeCell ref="AO42:AO43"/>
    <mergeCell ref="AP42:AP43"/>
    <mergeCell ref="AQ42:AQ43"/>
    <mergeCell ref="AR42:AR43"/>
    <mergeCell ref="AS42:AS43"/>
    <mergeCell ref="AT42:AT43"/>
    <mergeCell ref="AU42:AU43"/>
    <mergeCell ref="AP44:AP45"/>
    <mergeCell ref="AN40:AN41"/>
    <mergeCell ref="AO40:AO41"/>
    <mergeCell ref="AP40:AP41"/>
    <mergeCell ref="AQ40:AQ41"/>
    <mergeCell ref="AR40:AR41"/>
    <mergeCell ref="AN36:AN37"/>
    <mergeCell ref="AO36:AO37"/>
    <mergeCell ref="AP36:AP37"/>
    <mergeCell ref="AQ36:AQ37"/>
    <mergeCell ref="AR36:AR37"/>
    <mergeCell ref="AV40:AV41"/>
    <mergeCell ref="AV36:AV37"/>
    <mergeCell ref="AS40:AS41"/>
    <mergeCell ref="AU40:AU41"/>
    <mergeCell ref="AW36:AW37"/>
    <mergeCell ref="AX36:AX37"/>
    <mergeCell ref="AV38:AV39"/>
    <mergeCell ref="AW38:AW39"/>
    <mergeCell ref="AX38:AX39"/>
    <mergeCell ref="AS36:AS37"/>
    <mergeCell ref="AT40:AT41"/>
    <mergeCell ref="J24:K24"/>
    <mergeCell ref="H24:I24"/>
    <mergeCell ref="AT36:AT37"/>
    <mergeCell ref="AU36:AU37"/>
    <mergeCell ref="AN38:AN39"/>
    <mergeCell ref="AO38:AO39"/>
    <mergeCell ref="AP38:AP39"/>
    <mergeCell ref="AQ38:AQ39"/>
    <mergeCell ref="AR38:AR39"/>
    <mergeCell ref="AS38:AS39"/>
    <mergeCell ref="AT38:AT39"/>
    <mergeCell ref="AU38:AU39"/>
    <mergeCell ref="AO34:AO35"/>
    <mergeCell ref="AS34:AS35"/>
    <mergeCell ref="AU34:AU35"/>
    <mergeCell ref="AU32:AU33"/>
    <mergeCell ref="AR30:AR31"/>
    <mergeCell ref="AS30:AS31"/>
    <mergeCell ref="AT30:AT31"/>
    <mergeCell ref="AN30:AN31"/>
    <mergeCell ref="AO30:AO31"/>
    <mergeCell ref="AP30:AP31"/>
    <mergeCell ref="AN28:AN29"/>
    <mergeCell ref="AO28:AO29"/>
    <mergeCell ref="AQ30:AQ31"/>
    <mergeCell ref="AP34:AP35"/>
    <mergeCell ref="AT34:AT35"/>
    <mergeCell ref="AN24:AN25"/>
    <mergeCell ref="AP16:AP17"/>
    <mergeCell ref="AQ16:AQ17"/>
    <mergeCell ref="AN32:AN33"/>
    <mergeCell ref="AO32:AO33"/>
    <mergeCell ref="AP32:AP33"/>
    <mergeCell ref="AQ32:AQ33"/>
    <mergeCell ref="AN34:AN35"/>
    <mergeCell ref="AT26:AT27"/>
    <mergeCell ref="AR32:AR33"/>
    <mergeCell ref="AS32:AS33"/>
    <mergeCell ref="AT32:AT33"/>
    <mergeCell ref="AQ34:AQ35"/>
    <mergeCell ref="AR34:AR35"/>
    <mergeCell ref="AP28:AP29"/>
    <mergeCell ref="AQ28:AQ29"/>
    <mergeCell ref="AT16:AT17"/>
    <mergeCell ref="AR26:AR27"/>
    <mergeCell ref="AS26:AS27"/>
    <mergeCell ref="AS24:AS25"/>
    <mergeCell ref="AS12:AS13"/>
    <mergeCell ref="AT12:AT13"/>
    <mergeCell ref="AU12:AU13"/>
    <mergeCell ref="AU6:AU7"/>
    <mergeCell ref="AR12:AR13"/>
    <mergeCell ref="AR8:AR9"/>
    <mergeCell ref="AR10:AR11"/>
    <mergeCell ref="AR16:AR17"/>
    <mergeCell ref="AR28:AR29"/>
    <mergeCell ref="AS28:AS29"/>
    <mergeCell ref="AT28:AT29"/>
    <mergeCell ref="AU28:AU29"/>
    <mergeCell ref="AT18:AT23"/>
    <mergeCell ref="AU26:AU27"/>
    <mergeCell ref="AR18:AR23"/>
    <mergeCell ref="AS18:AS23"/>
    <mergeCell ref="AR6:AR7"/>
    <mergeCell ref="AS6:AS7"/>
    <mergeCell ref="AT6:AT7"/>
    <mergeCell ref="AR14:AR15"/>
    <mergeCell ref="AS14:AS15"/>
    <mergeCell ref="AT14:AT15"/>
    <mergeCell ref="AU14:AU15"/>
    <mergeCell ref="AS16:AS17"/>
    <mergeCell ref="AO12:AO13"/>
    <mergeCell ref="AP12:AP13"/>
    <mergeCell ref="AN26:AN27"/>
    <mergeCell ref="AQ8:AQ9"/>
    <mergeCell ref="AP8:AP9"/>
    <mergeCell ref="AO8:AO9"/>
    <mergeCell ref="AN8:AN9"/>
    <mergeCell ref="AN18:AN23"/>
    <mergeCell ref="AO18:AO23"/>
    <mergeCell ref="AP18:AP23"/>
    <mergeCell ref="AQ18:AQ23"/>
    <mergeCell ref="AN12:AN13"/>
    <mergeCell ref="AN16:AN17"/>
    <mergeCell ref="AO16:AO17"/>
    <mergeCell ref="AQ12:AQ13"/>
    <mergeCell ref="AN14:AN15"/>
    <mergeCell ref="AO14:AO15"/>
    <mergeCell ref="AP14:AP15"/>
    <mergeCell ref="AQ14:AQ15"/>
    <mergeCell ref="AO26:AO27"/>
    <mergeCell ref="AP26:AP27"/>
    <mergeCell ref="AQ26:AQ27"/>
    <mergeCell ref="AX7:AY7"/>
    <mergeCell ref="AW8:AW9"/>
    <mergeCell ref="AX8:AX9"/>
    <mergeCell ref="AV10:AV11"/>
    <mergeCell ref="AW10:AW11"/>
    <mergeCell ref="AX10:AX11"/>
    <mergeCell ref="AN10:AN11"/>
    <mergeCell ref="AO10:AO11"/>
    <mergeCell ref="AP10:AP11"/>
    <mergeCell ref="AQ10:AQ11"/>
    <mergeCell ref="AV8:AV9"/>
    <mergeCell ref="AU8:AU9"/>
    <mergeCell ref="AT8:AT9"/>
    <mergeCell ref="AS8:AS9"/>
    <mergeCell ref="AS10:AS11"/>
    <mergeCell ref="AT10:AT11"/>
    <mergeCell ref="AU10:AU11"/>
    <mergeCell ref="AN6:AN7"/>
    <mergeCell ref="AO6:AO7"/>
    <mergeCell ref="AP6:AP7"/>
    <mergeCell ref="AQ6:AQ7"/>
    <mergeCell ref="AW12:AW13"/>
    <mergeCell ref="AX12:AX13"/>
    <mergeCell ref="AV14:AV15"/>
    <mergeCell ref="AW14:AW15"/>
    <mergeCell ref="AX14:AX15"/>
    <mergeCell ref="AU18:AU23"/>
    <mergeCell ref="AW16:AW17"/>
    <mergeCell ref="AX16:AX17"/>
    <mergeCell ref="AV12:AV13"/>
    <mergeCell ref="AV16:AV17"/>
    <mergeCell ref="AU16:AU17"/>
    <mergeCell ref="AX18:AX23"/>
    <mergeCell ref="AW18:AW23"/>
    <mergeCell ref="AV18:AV23"/>
    <mergeCell ref="AW24:AW25"/>
    <mergeCell ref="AX24:AX25"/>
    <mergeCell ref="AV26:AV27"/>
    <mergeCell ref="AV32:AV33"/>
    <mergeCell ref="AW32:AW33"/>
    <mergeCell ref="AX32:AX33"/>
    <mergeCell ref="AW30:AW31"/>
    <mergeCell ref="AX30:AX31"/>
    <mergeCell ref="AT24:AT25"/>
    <mergeCell ref="AU24:AU25"/>
    <mergeCell ref="AV24:AV25"/>
    <mergeCell ref="AV34:AV35"/>
    <mergeCell ref="AW34:AW35"/>
    <mergeCell ref="AX34:AX35"/>
    <mergeCell ref="AW26:AW27"/>
    <mergeCell ref="AX26:AX27"/>
    <mergeCell ref="AU30:AU31"/>
    <mergeCell ref="AV28:AV29"/>
    <mergeCell ref="AW28:AW29"/>
    <mergeCell ref="AX28:AX29"/>
    <mergeCell ref="AV30:AV31"/>
  </mergeCells>
  <conditionalFormatting sqref="F60:F64">
    <cfRule type="expression" dxfId="0" priority="1">
      <formula>F60&gt;L60</formula>
    </cfRule>
  </conditionalFormatting>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B4:C14"/>
  <sheetViews>
    <sheetView workbookViewId="0">
      <selection activeCell="C11" sqref="C11:C14"/>
    </sheetView>
  </sheetViews>
  <sheetFormatPr baseColWidth="10" defaultColWidth="11.42578125" defaultRowHeight="15" x14ac:dyDescent="0.25"/>
  <cols>
    <col min="2" max="2" width="24" customWidth="1"/>
  </cols>
  <sheetData>
    <row r="4" spans="2:3" x14ac:dyDescent="0.25">
      <c r="B4" s="1" t="s">
        <v>206</v>
      </c>
      <c r="C4" s="1" t="s">
        <v>207</v>
      </c>
    </row>
    <row r="5" spans="2:3" x14ac:dyDescent="0.25">
      <c r="B5" t="s">
        <v>208</v>
      </c>
      <c r="C5" t="s">
        <v>209</v>
      </c>
    </row>
    <row r="6" spans="2:3" x14ac:dyDescent="0.25">
      <c r="B6" t="s">
        <v>210</v>
      </c>
      <c r="C6" t="s">
        <v>211</v>
      </c>
    </row>
    <row r="7" spans="2:3" x14ac:dyDescent="0.25">
      <c r="B7" t="s">
        <v>212</v>
      </c>
      <c r="C7" t="s">
        <v>213</v>
      </c>
    </row>
    <row r="8" spans="2:3" x14ac:dyDescent="0.25">
      <c r="B8" t="s">
        <v>214</v>
      </c>
      <c r="C8" t="s">
        <v>215</v>
      </c>
    </row>
    <row r="9" spans="2:3" x14ac:dyDescent="0.25">
      <c r="B9" t="s">
        <v>216</v>
      </c>
      <c r="C9" t="s">
        <v>217</v>
      </c>
    </row>
    <row r="10" spans="2:3" x14ac:dyDescent="0.25">
      <c r="C10" t="s">
        <v>218</v>
      </c>
    </row>
    <row r="11" spans="2:3" x14ac:dyDescent="0.25">
      <c r="C11" t="s">
        <v>219</v>
      </c>
    </row>
    <row r="12" spans="2:3" x14ac:dyDescent="0.25">
      <c r="C12" t="s">
        <v>220</v>
      </c>
    </row>
    <row r="13" spans="2:3" x14ac:dyDescent="0.25">
      <c r="C13" t="s">
        <v>221</v>
      </c>
    </row>
    <row r="14" spans="2:3" x14ac:dyDescent="0.25">
      <c r="C14" t="s">
        <v>222</v>
      </c>
    </row>
  </sheetData>
  <phoneticPr fontId="2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00FF"/>
  </sheetPr>
  <dimension ref="A1:XFC51"/>
  <sheetViews>
    <sheetView showGridLines="0" tabSelected="1" topLeftCell="B1" workbookViewId="0">
      <selection activeCell="C7" sqref="C7"/>
    </sheetView>
  </sheetViews>
  <sheetFormatPr baseColWidth="10" defaultColWidth="0" defaultRowHeight="12.75" customHeight="1" zeroHeight="1" x14ac:dyDescent="0.2"/>
  <cols>
    <col min="1" max="1" width="21" style="4" hidden="1" customWidth="1"/>
    <col min="2" max="2" width="13.85546875" style="4" customWidth="1"/>
    <col min="3" max="3" width="86.28515625" style="4" customWidth="1"/>
    <col min="4" max="4" width="19.28515625" style="4" customWidth="1"/>
    <col min="5" max="256" width="0" style="4" hidden="1"/>
    <col min="257" max="257" width="0" style="4" hidden="1" customWidth="1"/>
    <col min="258" max="258" width="13.85546875" style="4" hidden="1" customWidth="1"/>
    <col min="259" max="259" width="86.28515625" style="4" hidden="1" customWidth="1"/>
    <col min="260" max="260" width="11.42578125" style="4" hidden="1" customWidth="1"/>
    <col min="261" max="512" width="0" style="4" hidden="1"/>
    <col min="513" max="513" width="0" style="4" hidden="1" customWidth="1"/>
    <col min="514" max="514" width="13.85546875" style="4" hidden="1" customWidth="1"/>
    <col min="515" max="515" width="86.28515625" style="4" hidden="1" customWidth="1"/>
    <col min="516" max="516" width="11.42578125" style="4" hidden="1" customWidth="1"/>
    <col min="517" max="768" width="0" style="4" hidden="1"/>
    <col min="769" max="769" width="0" style="4" hidden="1" customWidth="1"/>
    <col min="770" max="770" width="13.85546875" style="4" hidden="1" customWidth="1"/>
    <col min="771" max="771" width="86.28515625" style="4" hidden="1" customWidth="1"/>
    <col min="772" max="772" width="11.42578125" style="4" hidden="1" customWidth="1"/>
    <col min="773" max="1024" width="0" style="4" hidden="1"/>
    <col min="1025" max="1025" width="0" style="4" hidden="1" customWidth="1"/>
    <col min="1026" max="1026" width="13.85546875" style="4" hidden="1" customWidth="1"/>
    <col min="1027" max="1027" width="86.28515625" style="4" hidden="1" customWidth="1"/>
    <col min="1028" max="1028" width="11.42578125" style="4" hidden="1" customWidth="1"/>
    <col min="1029" max="1280" width="0" style="4" hidden="1"/>
    <col min="1281" max="1281" width="0" style="4" hidden="1" customWidth="1"/>
    <col min="1282" max="1282" width="13.85546875" style="4" hidden="1" customWidth="1"/>
    <col min="1283" max="1283" width="86.28515625" style="4" hidden="1" customWidth="1"/>
    <col min="1284" max="1284" width="11.42578125" style="4" hidden="1" customWidth="1"/>
    <col min="1285" max="1536" width="0" style="4" hidden="1"/>
    <col min="1537" max="1537" width="0" style="4" hidden="1" customWidth="1"/>
    <col min="1538" max="1538" width="13.85546875" style="4" hidden="1" customWidth="1"/>
    <col min="1539" max="1539" width="86.28515625" style="4" hidden="1" customWidth="1"/>
    <col min="1540" max="1540" width="11.42578125" style="4" hidden="1" customWidth="1"/>
    <col min="1541" max="1792" width="0" style="4" hidden="1"/>
    <col min="1793" max="1793" width="0" style="4" hidden="1" customWidth="1"/>
    <col min="1794" max="1794" width="13.85546875" style="4" hidden="1" customWidth="1"/>
    <col min="1795" max="1795" width="86.28515625" style="4" hidden="1" customWidth="1"/>
    <col min="1796" max="1796" width="11.42578125" style="4" hidden="1" customWidth="1"/>
    <col min="1797" max="2048" width="0" style="4" hidden="1"/>
    <col min="2049" max="2049" width="0" style="4" hidden="1" customWidth="1"/>
    <col min="2050" max="2050" width="13.85546875" style="4" hidden="1" customWidth="1"/>
    <col min="2051" max="2051" width="86.28515625" style="4" hidden="1" customWidth="1"/>
    <col min="2052" max="2052" width="11.42578125" style="4" hidden="1" customWidth="1"/>
    <col min="2053" max="2304" width="0" style="4" hidden="1"/>
    <col min="2305" max="2305" width="0" style="4" hidden="1" customWidth="1"/>
    <col min="2306" max="2306" width="13.85546875" style="4" hidden="1" customWidth="1"/>
    <col min="2307" max="2307" width="86.28515625" style="4" hidden="1" customWidth="1"/>
    <col min="2308" max="2308" width="11.42578125" style="4" hidden="1" customWidth="1"/>
    <col min="2309" max="2560" width="0" style="4" hidden="1"/>
    <col min="2561" max="2561" width="0" style="4" hidden="1" customWidth="1"/>
    <col min="2562" max="2562" width="13.85546875" style="4" hidden="1" customWidth="1"/>
    <col min="2563" max="2563" width="86.28515625" style="4" hidden="1" customWidth="1"/>
    <col min="2564" max="2564" width="11.42578125" style="4" hidden="1" customWidth="1"/>
    <col min="2565" max="2816" width="0" style="4" hidden="1"/>
    <col min="2817" max="2817" width="0" style="4" hidden="1" customWidth="1"/>
    <col min="2818" max="2818" width="13.85546875" style="4" hidden="1" customWidth="1"/>
    <col min="2819" max="2819" width="86.28515625" style="4" hidden="1" customWidth="1"/>
    <col min="2820" max="2820" width="11.42578125" style="4" hidden="1" customWidth="1"/>
    <col min="2821" max="3072" width="0" style="4" hidden="1"/>
    <col min="3073" max="3073" width="0" style="4" hidden="1" customWidth="1"/>
    <col min="3074" max="3074" width="13.85546875" style="4" hidden="1" customWidth="1"/>
    <col min="3075" max="3075" width="86.28515625" style="4" hidden="1" customWidth="1"/>
    <col min="3076" max="3076" width="11.42578125" style="4" hidden="1" customWidth="1"/>
    <col min="3077" max="3328" width="0" style="4" hidden="1"/>
    <col min="3329" max="3329" width="0" style="4" hidden="1" customWidth="1"/>
    <col min="3330" max="3330" width="13.85546875" style="4" hidden="1" customWidth="1"/>
    <col min="3331" max="3331" width="86.28515625" style="4" hidden="1" customWidth="1"/>
    <col min="3332" max="3332" width="11.42578125" style="4" hidden="1" customWidth="1"/>
    <col min="3333" max="3584" width="0" style="4" hidden="1"/>
    <col min="3585" max="3585" width="0" style="4" hidden="1" customWidth="1"/>
    <col min="3586" max="3586" width="13.85546875" style="4" hidden="1" customWidth="1"/>
    <col min="3587" max="3587" width="86.28515625" style="4" hidden="1" customWidth="1"/>
    <col min="3588" max="3588" width="11.42578125" style="4" hidden="1" customWidth="1"/>
    <col min="3589" max="3840" width="0" style="4" hidden="1"/>
    <col min="3841" max="3841" width="0" style="4" hidden="1" customWidth="1"/>
    <col min="3842" max="3842" width="13.85546875" style="4" hidden="1" customWidth="1"/>
    <col min="3843" max="3843" width="86.28515625" style="4" hidden="1" customWidth="1"/>
    <col min="3844" max="3844" width="11.42578125" style="4" hidden="1" customWidth="1"/>
    <col min="3845" max="4096" width="0" style="4" hidden="1"/>
    <col min="4097" max="4097" width="0" style="4" hidden="1" customWidth="1"/>
    <col min="4098" max="4098" width="13.85546875" style="4" hidden="1" customWidth="1"/>
    <col min="4099" max="4099" width="86.28515625" style="4" hidden="1" customWidth="1"/>
    <col min="4100" max="4100" width="11.42578125" style="4" hidden="1" customWidth="1"/>
    <col min="4101" max="4352" width="0" style="4" hidden="1"/>
    <col min="4353" max="4353" width="0" style="4" hidden="1" customWidth="1"/>
    <col min="4354" max="4354" width="13.85546875" style="4" hidden="1" customWidth="1"/>
    <col min="4355" max="4355" width="86.28515625" style="4" hidden="1" customWidth="1"/>
    <col min="4356" max="4356" width="11.42578125" style="4" hidden="1" customWidth="1"/>
    <col min="4357" max="4608" width="0" style="4" hidden="1"/>
    <col min="4609" max="4609" width="0" style="4" hidden="1" customWidth="1"/>
    <col min="4610" max="4610" width="13.85546875" style="4" hidden="1" customWidth="1"/>
    <col min="4611" max="4611" width="86.28515625" style="4" hidden="1" customWidth="1"/>
    <col min="4612" max="4612" width="11.42578125" style="4" hidden="1" customWidth="1"/>
    <col min="4613" max="4864" width="0" style="4" hidden="1"/>
    <col min="4865" max="4865" width="0" style="4" hidden="1" customWidth="1"/>
    <col min="4866" max="4866" width="13.85546875" style="4" hidden="1" customWidth="1"/>
    <col min="4867" max="4867" width="86.28515625" style="4" hidden="1" customWidth="1"/>
    <col min="4868" max="4868" width="11.42578125" style="4" hidden="1" customWidth="1"/>
    <col min="4869" max="5120" width="0" style="4" hidden="1"/>
    <col min="5121" max="5121" width="0" style="4" hidden="1" customWidth="1"/>
    <col min="5122" max="5122" width="13.85546875" style="4" hidden="1" customWidth="1"/>
    <col min="5123" max="5123" width="86.28515625" style="4" hidden="1" customWidth="1"/>
    <col min="5124" max="5124" width="11.42578125" style="4" hidden="1" customWidth="1"/>
    <col min="5125" max="5376" width="0" style="4" hidden="1"/>
    <col min="5377" max="5377" width="0" style="4" hidden="1" customWidth="1"/>
    <col min="5378" max="5378" width="13.85546875" style="4" hidden="1" customWidth="1"/>
    <col min="5379" max="5379" width="86.28515625" style="4" hidden="1" customWidth="1"/>
    <col min="5380" max="5380" width="11.42578125" style="4" hidden="1" customWidth="1"/>
    <col min="5381" max="5632" width="0" style="4" hidden="1"/>
    <col min="5633" max="5633" width="0" style="4" hidden="1" customWidth="1"/>
    <col min="5634" max="5634" width="13.85546875" style="4" hidden="1" customWidth="1"/>
    <col min="5635" max="5635" width="86.28515625" style="4" hidden="1" customWidth="1"/>
    <col min="5636" max="5636" width="11.42578125" style="4" hidden="1" customWidth="1"/>
    <col min="5637" max="5888" width="0" style="4" hidden="1"/>
    <col min="5889" max="5889" width="0" style="4" hidden="1" customWidth="1"/>
    <col min="5890" max="5890" width="13.85546875" style="4" hidden="1" customWidth="1"/>
    <col min="5891" max="5891" width="86.28515625" style="4" hidden="1" customWidth="1"/>
    <col min="5892" max="5892" width="11.42578125" style="4" hidden="1" customWidth="1"/>
    <col min="5893" max="6144" width="0" style="4" hidden="1"/>
    <col min="6145" max="6145" width="0" style="4" hidden="1" customWidth="1"/>
    <col min="6146" max="6146" width="13.85546875" style="4" hidden="1" customWidth="1"/>
    <col min="6147" max="6147" width="86.28515625" style="4" hidden="1" customWidth="1"/>
    <col min="6148" max="6148" width="11.42578125" style="4" hidden="1" customWidth="1"/>
    <col min="6149" max="6400" width="0" style="4" hidden="1"/>
    <col min="6401" max="6401" width="0" style="4" hidden="1" customWidth="1"/>
    <col min="6402" max="6402" width="13.85546875" style="4" hidden="1" customWidth="1"/>
    <col min="6403" max="6403" width="86.28515625" style="4" hidden="1" customWidth="1"/>
    <col min="6404" max="6404" width="11.42578125" style="4" hidden="1" customWidth="1"/>
    <col min="6405" max="6656" width="0" style="4" hidden="1"/>
    <col min="6657" max="6657" width="0" style="4" hidden="1" customWidth="1"/>
    <col min="6658" max="6658" width="13.85546875" style="4" hidden="1" customWidth="1"/>
    <col min="6659" max="6659" width="86.28515625" style="4" hidden="1" customWidth="1"/>
    <col min="6660" max="6660" width="11.42578125" style="4" hidden="1" customWidth="1"/>
    <col min="6661" max="6912" width="0" style="4" hidden="1"/>
    <col min="6913" max="6913" width="0" style="4" hidden="1" customWidth="1"/>
    <col min="6914" max="6914" width="13.85546875" style="4" hidden="1" customWidth="1"/>
    <col min="6915" max="6915" width="86.28515625" style="4" hidden="1" customWidth="1"/>
    <col min="6916" max="6916" width="11.42578125" style="4" hidden="1" customWidth="1"/>
    <col min="6917" max="7168" width="0" style="4" hidden="1"/>
    <col min="7169" max="7169" width="0" style="4" hidden="1" customWidth="1"/>
    <col min="7170" max="7170" width="13.85546875" style="4" hidden="1" customWidth="1"/>
    <col min="7171" max="7171" width="86.28515625" style="4" hidden="1" customWidth="1"/>
    <col min="7172" max="7172" width="11.42578125" style="4" hidden="1" customWidth="1"/>
    <col min="7173" max="7424" width="0" style="4" hidden="1"/>
    <col min="7425" max="7425" width="0" style="4" hidden="1" customWidth="1"/>
    <col min="7426" max="7426" width="13.85546875" style="4" hidden="1" customWidth="1"/>
    <col min="7427" max="7427" width="86.28515625" style="4" hidden="1" customWidth="1"/>
    <col min="7428" max="7428" width="11.42578125" style="4" hidden="1" customWidth="1"/>
    <col min="7429" max="7680" width="0" style="4" hidden="1"/>
    <col min="7681" max="7681" width="0" style="4" hidden="1" customWidth="1"/>
    <col min="7682" max="7682" width="13.85546875" style="4" hidden="1" customWidth="1"/>
    <col min="7683" max="7683" width="86.28515625" style="4" hidden="1" customWidth="1"/>
    <col min="7684" max="7684" width="11.42578125" style="4" hidden="1" customWidth="1"/>
    <col min="7685" max="7936" width="0" style="4" hidden="1"/>
    <col min="7937" max="7937" width="0" style="4" hidden="1" customWidth="1"/>
    <col min="7938" max="7938" width="13.85546875" style="4" hidden="1" customWidth="1"/>
    <col min="7939" max="7939" width="86.28515625" style="4" hidden="1" customWidth="1"/>
    <col min="7940" max="7940" width="11.42578125" style="4" hidden="1" customWidth="1"/>
    <col min="7941" max="8192" width="0" style="4" hidden="1"/>
    <col min="8193" max="8193" width="0" style="4" hidden="1" customWidth="1"/>
    <col min="8194" max="8194" width="13.85546875" style="4" hidden="1" customWidth="1"/>
    <col min="8195" max="8195" width="86.28515625" style="4" hidden="1" customWidth="1"/>
    <col min="8196" max="8196" width="11.42578125" style="4" hidden="1" customWidth="1"/>
    <col min="8197" max="8448" width="0" style="4" hidden="1"/>
    <col min="8449" max="8449" width="0" style="4" hidden="1" customWidth="1"/>
    <col min="8450" max="8450" width="13.85546875" style="4" hidden="1" customWidth="1"/>
    <col min="8451" max="8451" width="86.28515625" style="4" hidden="1" customWidth="1"/>
    <col min="8452" max="8452" width="11.42578125" style="4" hidden="1" customWidth="1"/>
    <col min="8453" max="8704" width="0" style="4" hidden="1"/>
    <col min="8705" max="8705" width="0" style="4" hidden="1" customWidth="1"/>
    <col min="8706" max="8706" width="13.85546875" style="4" hidden="1" customWidth="1"/>
    <col min="8707" max="8707" width="86.28515625" style="4" hidden="1" customWidth="1"/>
    <col min="8708" max="8708" width="11.42578125" style="4" hidden="1" customWidth="1"/>
    <col min="8709" max="8960" width="0" style="4" hidden="1"/>
    <col min="8961" max="8961" width="0" style="4" hidden="1" customWidth="1"/>
    <col min="8962" max="8962" width="13.85546875" style="4" hidden="1" customWidth="1"/>
    <col min="8963" max="8963" width="86.28515625" style="4" hidden="1" customWidth="1"/>
    <col min="8964" max="8964" width="11.42578125" style="4" hidden="1" customWidth="1"/>
    <col min="8965" max="9216" width="0" style="4" hidden="1"/>
    <col min="9217" max="9217" width="0" style="4" hidden="1" customWidth="1"/>
    <col min="9218" max="9218" width="13.85546875" style="4" hidden="1" customWidth="1"/>
    <col min="9219" max="9219" width="86.28515625" style="4" hidden="1" customWidth="1"/>
    <col min="9220" max="9220" width="11.42578125" style="4" hidden="1" customWidth="1"/>
    <col min="9221" max="9472" width="0" style="4" hidden="1"/>
    <col min="9473" max="9473" width="0" style="4" hidden="1" customWidth="1"/>
    <col min="9474" max="9474" width="13.85546875" style="4" hidden="1" customWidth="1"/>
    <col min="9475" max="9475" width="86.28515625" style="4" hidden="1" customWidth="1"/>
    <col min="9476" max="9476" width="11.42578125" style="4" hidden="1" customWidth="1"/>
    <col min="9477" max="9728" width="0" style="4" hidden="1"/>
    <col min="9729" max="9729" width="0" style="4" hidden="1" customWidth="1"/>
    <col min="9730" max="9730" width="13.85546875" style="4" hidden="1" customWidth="1"/>
    <col min="9731" max="9731" width="86.28515625" style="4" hidden="1" customWidth="1"/>
    <col min="9732" max="9732" width="11.42578125" style="4" hidden="1" customWidth="1"/>
    <col min="9733" max="9984" width="0" style="4" hidden="1"/>
    <col min="9985" max="9985" width="0" style="4" hidden="1" customWidth="1"/>
    <col min="9986" max="9986" width="13.85546875" style="4" hidden="1" customWidth="1"/>
    <col min="9987" max="9987" width="86.28515625" style="4" hidden="1" customWidth="1"/>
    <col min="9988" max="9988" width="11.42578125" style="4" hidden="1" customWidth="1"/>
    <col min="9989" max="10240" width="0" style="4" hidden="1"/>
    <col min="10241" max="10241" width="0" style="4" hidden="1" customWidth="1"/>
    <col min="10242" max="10242" width="13.85546875" style="4" hidden="1" customWidth="1"/>
    <col min="10243" max="10243" width="86.28515625" style="4" hidden="1" customWidth="1"/>
    <col min="10244" max="10244" width="11.42578125" style="4" hidden="1" customWidth="1"/>
    <col min="10245" max="10496" width="0" style="4" hidden="1"/>
    <col min="10497" max="10497" width="0" style="4" hidden="1" customWidth="1"/>
    <col min="10498" max="10498" width="13.85546875" style="4" hidden="1" customWidth="1"/>
    <col min="10499" max="10499" width="86.28515625" style="4" hidden="1" customWidth="1"/>
    <col min="10500" max="10500" width="11.42578125" style="4" hidden="1" customWidth="1"/>
    <col min="10501" max="10752" width="0" style="4" hidden="1"/>
    <col min="10753" max="10753" width="0" style="4" hidden="1" customWidth="1"/>
    <col min="10754" max="10754" width="13.85546875" style="4" hidden="1" customWidth="1"/>
    <col min="10755" max="10755" width="86.28515625" style="4" hidden="1" customWidth="1"/>
    <col min="10756" max="10756" width="11.42578125" style="4" hidden="1" customWidth="1"/>
    <col min="10757" max="11008" width="0" style="4" hidden="1"/>
    <col min="11009" max="11009" width="0" style="4" hidden="1" customWidth="1"/>
    <col min="11010" max="11010" width="13.85546875" style="4" hidden="1" customWidth="1"/>
    <col min="11011" max="11011" width="86.28515625" style="4" hidden="1" customWidth="1"/>
    <col min="11012" max="11012" width="11.42578125" style="4" hidden="1" customWidth="1"/>
    <col min="11013" max="11264" width="0" style="4" hidden="1"/>
    <col min="11265" max="11265" width="0" style="4" hidden="1" customWidth="1"/>
    <col min="11266" max="11266" width="13.85546875" style="4" hidden="1" customWidth="1"/>
    <col min="11267" max="11267" width="86.28515625" style="4" hidden="1" customWidth="1"/>
    <col min="11268" max="11268" width="11.42578125" style="4" hidden="1" customWidth="1"/>
    <col min="11269" max="11520" width="0" style="4" hidden="1"/>
    <col min="11521" max="11521" width="0" style="4" hidden="1" customWidth="1"/>
    <col min="11522" max="11522" width="13.85546875" style="4" hidden="1" customWidth="1"/>
    <col min="11523" max="11523" width="86.28515625" style="4" hidden="1" customWidth="1"/>
    <col min="11524" max="11524" width="11.42578125" style="4" hidden="1" customWidth="1"/>
    <col min="11525" max="11776" width="0" style="4" hidden="1"/>
    <col min="11777" max="11777" width="0" style="4" hidden="1" customWidth="1"/>
    <col min="11778" max="11778" width="13.85546875" style="4" hidden="1" customWidth="1"/>
    <col min="11779" max="11779" width="86.28515625" style="4" hidden="1" customWidth="1"/>
    <col min="11780" max="11780" width="11.42578125" style="4" hidden="1" customWidth="1"/>
    <col min="11781" max="12032" width="0" style="4" hidden="1"/>
    <col min="12033" max="12033" width="0" style="4" hidden="1" customWidth="1"/>
    <col min="12034" max="12034" width="13.85546875" style="4" hidden="1" customWidth="1"/>
    <col min="12035" max="12035" width="86.28515625" style="4" hidden="1" customWidth="1"/>
    <col min="12036" max="12036" width="11.42578125" style="4" hidden="1" customWidth="1"/>
    <col min="12037" max="12288" width="0" style="4" hidden="1"/>
    <col min="12289" max="12289" width="0" style="4" hidden="1" customWidth="1"/>
    <col min="12290" max="12290" width="13.85546875" style="4" hidden="1" customWidth="1"/>
    <col min="12291" max="12291" width="86.28515625" style="4" hidden="1" customWidth="1"/>
    <col min="12292" max="12292" width="11.42578125" style="4" hidden="1" customWidth="1"/>
    <col min="12293" max="12544" width="0" style="4" hidden="1"/>
    <col min="12545" max="12545" width="0" style="4" hidden="1" customWidth="1"/>
    <col min="12546" max="12546" width="13.85546875" style="4" hidden="1" customWidth="1"/>
    <col min="12547" max="12547" width="86.28515625" style="4" hidden="1" customWidth="1"/>
    <col min="12548" max="12548" width="11.42578125" style="4" hidden="1" customWidth="1"/>
    <col min="12549" max="12800" width="0" style="4" hidden="1"/>
    <col min="12801" max="12801" width="0" style="4" hidden="1" customWidth="1"/>
    <col min="12802" max="12802" width="13.85546875" style="4" hidden="1" customWidth="1"/>
    <col min="12803" max="12803" width="86.28515625" style="4" hidden="1" customWidth="1"/>
    <col min="12804" max="12804" width="11.42578125" style="4" hidden="1" customWidth="1"/>
    <col min="12805" max="13056" width="0" style="4" hidden="1"/>
    <col min="13057" max="13057" width="0" style="4" hidden="1" customWidth="1"/>
    <col min="13058" max="13058" width="13.85546875" style="4" hidden="1" customWidth="1"/>
    <col min="13059" max="13059" width="86.28515625" style="4" hidden="1" customWidth="1"/>
    <col min="13060" max="13060" width="11.42578125" style="4" hidden="1" customWidth="1"/>
    <col min="13061" max="13312" width="0" style="4" hidden="1"/>
    <col min="13313" max="13313" width="0" style="4" hidden="1" customWidth="1"/>
    <col min="13314" max="13314" width="13.85546875" style="4" hidden="1" customWidth="1"/>
    <col min="13315" max="13315" width="86.28515625" style="4" hidden="1" customWidth="1"/>
    <col min="13316" max="13316" width="11.42578125" style="4" hidden="1" customWidth="1"/>
    <col min="13317" max="13568" width="0" style="4" hidden="1"/>
    <col min="13569" max="13569" width="0" style="4" hidden="1" customWidth="1"/>
    <col min="13570" max="13570" width="13.85546875" style="4" hidden="1" customWidth="1"/>
    <col min="13571" max="13571" width="86.28515625" style="4" hidden="1" customWidth="1"/>
    <col min="13572" max="13572" width="11.42578125" style="4" hidden="1" customWidth="1"/>
    <col min="13573" max="13824" width="0" style="4" hidden="1"/>
    <col min="13825" max="13825" width="0" style="4" hidden="1" customWidth="1"/>
    <col min="13826" max="13826" width="13.85546875" style="4" hidden="1" customWidth="1"/>
    <col min="13827" max="13827" width="86.28515625" style="4" hidden="1" customWidth="1"/>
    <col min="13828" max="13828" width="11.42578125" style="4" hidden="1" customWidth="1"/>
    <col min="13829" max="14080" width="0" style="4" hidden="1"/>
    <col min="14081" max="14081" width="0" style="4" hidden="1" customWidth="1"/>
    <col min="14082" max="14082" width="13.85546875" style="4" hidden="1" customWidth="1"/>
    <col min="14083" max="14083" width="86.28515625" style="4" hidden="1" customWidth="1"/>
    <col min="14084" max="14084" width="11.42578125" style="4" hidden="1" customWidth="1"/>
    <col min="14085" max="14336" width="0" style="4" hidden="1"/>
    <col min="14337" max="14337" width="0" style="4" hidden="1" customWidth="1"/>
    <col min="14338" max="14338" width="13.85546875" style="4" hidden="1" customWidth="1"/>
    <col min="14339" max="14339" width="86.28515625" style="4" hidden="1" customWidth="1"/>
    <col min="14340" max="14340" width="11.42578125" style="4" hidden="1" customWidth="1"/>
    <col min="14341" max="14592" width="0" style="4" hidden="1"/>
    <col min="14593" max="14593" width="0" style="4" hidden="1" customWidth="1"/>
    <col min="14594" max="14594" width="13.85546875" style="4" hidden="1" customWidth="1"/>
    <col min="14595" max="14595" width="86.28515625" style="4" hidden="1" customWidth="1"/>
    <col min="14596" max="14596" width="11.42578125" style="4" hidden="1" customWidth="1"/>
    <col min="14597" max="14848" width="0" style="4" hidden="1"/>
    <col min="14849" max="14849" width="0" style="4" hidden="1" customWidth="1"/>
    <col min="14850" max="14850" width="13.85546875" style="4" hidden="1" customWidth="1"/>
    <col min="14851" max="14851" width="86.28515625" style="4" hidden="1" customWidth="1"/>
    <col min="14852" max="14852" width="11.42578125" style="4" hidden="1" customWidth="1"/>
    <col min="14853" max="15104" width="0" style="4" hidden="1"/>
    <col min="15105" max="15105" width="0" style="4" hidden="1" customWidth="1"/>
    <col min="15106" max="15106" width="13.85546875" style="4" hidden="1" customWidth="1"/>
    <col min="15107" max="15107" width="86.28515625" style="4" hidden="1" customWidth="1"/>
    <col min="15108" max="15108" width="11.42578125" style="4" hidden="1" customWidth="1"/>
    <col min="15109" max="15360" width="0" style="4" hidden="1"/>
    <col min="15361" max="15361" width="0" style="4" hidden="1" customWidth="1"/>
    <col min="15362" max="15362" width="13.85546875" style="4" hidden="1" customWidth="1"/>
    <col min="15363" max="15363" width="86.28515625" style="4" hidden="1" customWidth="1"/>
    <col min="15364" max="15364" width="11.42578125" style="4" hidden="1" customWidth="1"/>
    <col min="15365" max="15616" width="0" style="4" hidden="1"/>
    <col min="15617" max="15617" width="0" style="4" hidden="1" customWidth="1"/>
    <col min="15618" max="15618" width="13.85546875" style="4" hidden="1" customWidth="1"/>
    <col min="15619" max="15619" width="86.28515625" style="4" hidden="1" customWidth="1"/>
    <col min="15620" max="15620" width="11.42578125" style="4" hidden="1" customWidth="1"/>
    <col min="15621" max="15872" width="0" style="4" hidden="1"/>
    <col min="15873" max="15873" width="0" style="4" hidden="1" customWidth="1"/>
    <col min="15874" max="15874" width="13.85546875" style="4" hidden="1" customWidth="1"/>
    <col min="15875" max="15875" width="86.28515625" style="4" hidden="1" customWidth="1"/>
    <col min="15876" max="15876" width="11.42578125" style="4" hidden="1" customWidth="1"/>
    <col min="15877" max="16128" width="0" style="4" hidden="1"/>
    <col min="16129" max="16129" width="0" style="4" hidden="1" customWidth="1"/>
    <col min="16130" max="16130" width="13.85546875" style="4" hidden="1" customWidth="1"/>
    <col min="16131" max="16131" width="86.28515625" style="4" hidden="1" customWidth="1"/>
    <col min="16132" max="16132" width="11.42578125" style="4" hidden="1" customWidth="1"/>
    <col min="16133" max="16383" width="0" style="4" hidden="1"/>
    <col min="16384" max="16384" width="7.85546875" style="4" hidden="1" customWidth="1"/>
  </cols>
  <sheetData>
    <row r="1" spans="1:6" x14ac:dyDescent="0.2">
      <c r="A1" s="3"/>
    </row>
    <row r="2" spans="1:6" x14ac:dyDescent="0.2">
      <c r="A2" s="3"/>
    </row>
    <row r="3" spans="1:6" x14ac:dyDescent="0.2">
      <c r="A3" s="3"/>
    </row>
    <row r="4" spans="1:6" x14ac:dyDescent="0.2">
      <c r="A4" s="3"/>
      <c r="B4" s="5"/>
    </row>
    <row r="5" spans="1:6" x14ac:dyDescent="0.2">
      <c r="A5" s="3"/>
    </row>
    <row r="6" spans="1:6" ht="53.25" customHeight="1" x14ac:dyDescent="0.3">
      <c r="A6" s="3"/>
      <c r="C6" s="7">
        <v>2026</v>
      </c>
    </row>
    <row r="7" spans="1:6" ht="39" x14ac:dyDescent="0.2">
      <c r="A7" s="3"/>
      <c r="C7" s="8" t="s">
        <v>0</v>
      </c>
    </row>
    <row r="8" spans="1:6" x14ac:dyDescent="0.2">
      <c r="A8" s="3"/>
    </row>
    <row r="9" spans="1:6" ht="19.5" customHeight="1" x14ac:dyDescent="0.2">
      <c r="A9" s="3" t="s">
        <v>1</v>
      </c>
      <c r="C9" s="25" t="s">
        <v>392</v>
      </c>
    </row>
    <row r="10" spans="1:6" ht="19.5" customHeight="1" x14ac:dyDescent="0.2">
      <c r="A10" s="3" t="s">
        <v>2</v>
      </c>
      <c r="C10" s="25" t="s">
        <v>3</v>
      </c>
    </row>
    <row r="11" spans="1:6" ht="19.5" customHeight="1" x14ac:dyDescent="0.2">
      <c r="A11" s="3" t="s">
        <v>4</v>
      </c>
      <c r="C11" s="25" t="s">
        <v>5</v>
      </c>
    </row>
    <row r="12" spans="1:6" ht="19.5" customHeight="1" x14ac:dyDescent="0.2">
      <c r="A12" s="3" t="s">
        <v>6</v>
      </c>
      <c r="C12" s="25" t="s">
        <v>7</v>
      </c>
      <c r="D12" s="9"/>
    </row>
    <row r="13" spans="1:6" ht="19.5" customHeight="1" x14ac:dyDescent="0.2">
      <c r="A13" s="3" t="s">
        <v>8</v>
      </c>
      <c r="C13" s="25" t="s">
        <v>424</v>
      </c>
      <c r="D13" s="9"/>
    </row>
    <row r="14" spans="1:6" ht="19.5" customHeight="1" x14ac:dyDescent="0.2">
      <c r="A14" s="3"/>
      <c r="C14" s="25" t="s">
        <v>425</v>
      </c>
      <c r="D14" s="393"/>
      <c r="E14" s="389"/>
      <c r="F14" s="390"/>
    </row>
    <row r="15" spans="1:6" ht="19.5" customHeight="1" x14ac:dyDescent="0.2">
      <c r="A15" s="3" t="s">
        <v>9</v>
      </c>
      <c r="C15" s="25" t="s">
        <v>426</v>
      </c>
      <c r="E15" s="391"/>
      <c r="F15" s="392"/>
    </row>
    <row r="16" spans="1:6" ht="19.5" customHeight="1" x14ac:dyDescent="0.2">
      <c r="A16" s="3" t="s">
        <v>10</v>
      </c>
    </row>
    <row r="17" spans="3:3" ht="19.5" customHeight="1" x14ac:dyDescent="0.2">
      <c r="C17" s="4" t="s">
        <v>11</v>
      </c>
    </row>
    <row r="18" spans="3:3" ht="19.5" customHeight="1" x14ac:dyDescent="0.2"/>
    <row r="19" spans="3:3" ht="19.5" customHeight="1" x14ac:dyDescent="0.2">
      <c r="C19" s="6" t="s">
        <v>12</v>
      </c>
    </row>
    <row r="20" spans="3:3" ht="19.5" customHeight="1" x14ac:dyDescent="0.2"/>
    <row r="21" spans="3:3" ht="19.5" customHeight="1" x14ac:dyDescent="0.2"/>
    <row r="22" spans="3:3" ht="19.5" customHeight="1" x14ac:dyDescent="0.2"/>
    <row r="23" spans="3:3" ht="19.5" customHeight="1" x14ac:dyDescent="0.2"/>
    <row r="24" spans="3:3" ht="19.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dataValidations count="1">
    <dataValidation type="list" allowBlank="1" showInputMessage="1" showErrorMessage="1" sqref="WVK983022 WLO983022 WBS983022 VRW983022 VIA983022 UYE983022 UOI983022 UEM983022 TUQ983022 TKU983022 TAY983022 SRC983022 SHG983022 RXK983022 RNO983022 RDS983022 QTW983022 QKA983022 QAE983022 PQI983022 PGM983022 OWQ983022 OMU983022 OCY983022 NTC983022 NJG983022 MZK983022 MPO983022 MFS983022 LVW983022 LMA983022 LCE983022 KSI983022 KIM983022 JYQ983022 JOU983022 JEY983022 IVC983022 ILG983022 IBK983022 HRO983022 HHS983022 GXW983022 GOA983022 GEE983022 FUI983022 FKM983022 FAQ983022 EQU983022 EGY983022 DXC983022 DNG983022 DDK983022 CTO983022 CJS983022 BZW983022 BQA983022 BGE983022 AWI983022 AMM983022 ACQ983022 SU983022 IY983022 C983022 WVK917486 WLO917486 WBS917486 VRW917486 VIA917486 UYE917486 UOI917486 UEM917486 TUQ917486 TKU917486 TAY917486 SRC917486 SHG917486 RXK917486 RNO917486 RDS917486 QTW917486 QKA917486 QAE917486 PQI917486 PGM917486 OWQ917486 OMU917486 OCY917486 NTC917486 NJG917486 MZK917486 MPO917486 MFS917486 LVW917486 LMA917486 LCE917486 KSI917486 KIM917486 JYQ917486 JOU917486 JEY917486 IVC917486 ILG917486 IBK917486 HRO917486 HHS917486 GXW917486 GOA917486 GEE917486 FUI917486 FKM917486 FAQ917486 EQU917486 EGY917486 DXC917486 DNG917486 DDK917486 CTO917486 CJS917486 BZW917486 BQA917486 BGE917486 AWI917486 AMM917486 ACQ917486 SU917486 IY917486 C917486 WVK851950 WLO851950 WBS851950 VRW851950 VIA851950 UYE851950 UOI851950 UEM851950 TUQ851950 TKU851950 TAY851950 SRC851950 SHG851950 RXK851950 RNO851950 RDS851950 QTW851950 QKA851950 QAE851950 PQI851950 PGM851950 OWQ851950 OMU851950 OCY851950 NTC851950 NJG851950 MZK851950 MPO851950 MFS851950 LVW851950 LMA851950 LCE851950 KSI851950 KIM851950 JYQ851950 JOU851950 JEY851950 IVC851950 ILG851950 IBK851950 HRO851950 HHS851950 GXW851950 GOA851950 GEE851950 FUI851950 FKM851950 FAQ851950 EQU851950 EGY851950 DXC851950 DNG851950 DDK851950 CTO851950 CJS851950 BZW851950 BQA851950 BGE851950 AWI851950 AMM851950 ACQ851950 SU851950 IY851950 C851950 WVK786414 WLO786414 WBS786414 VRW786414 VIA786414 UYE786414 UOI786414 UEM786414 TUQ786414 TKU786414 TAY786414 SRC786414 SHG786414 RXK786414 RNO786414 RDS786414 QTW786414 QKA786414 QAE786414 PQI786414 PGM786414 OWQ786414 OMU786414 OCY786414 NTC786414 NJG786414 MZK786414 MPO786414 MFS786414 LVW786414 LMA786414 LCE786414 KSI786414 KIM786414 JYQ786414 JOU786414 JEY786414 IVC786414 ILG786414 IBK786414 HRO786414 HHS786414 GXW786414 GOA786414 GEE786414 FUI786414 FKM786414 FAQ786414 EQU786414 EGY786414 DXC786414 DNG786414 DDK786414 CTO786414 CJS786414 BZW786414 BQA786414 BGE786414 AWI786414 AMM786414 ACQ786414 SU786414 IY786414 C786414 WVK720878 WLO720878 WBS720878 VRW720878 VIA720878 UYE720878 UOI720878 UEM720878 TUQ720878 TKU720878 TAY720878 SRC720878 SHG720878 RXK720878 RNO720878 RDS720878 QTW720878 QKA720878 QAE720878 PQI720878 PGM720878 OWQ720878 OMU720878 OCY720878 NTC720878 NJG720878 MZK720878 MPO720878 MFS720878 LVW720878 LMA720878 LCE720878 KSI720878 KIM720878 JYQ720878 JOU720878 JEY720878 IVC720878 ILG720878 IBK720878 HRO720878 HHS720878 GXW720878 GOA720878 GEE720878 FUI720878 FKM720878 FAQ720878 EQU720878 EGY720878 DXC720878 DNG720878 DDK720878 CTO720878 CJS720878 BZW720878 BQA720878 BGE720878 AWI720878 AMM720878 ACQ720878 SU720878 IY720878 C720878 WVK655342 WLO655342 WBS655342 VRW655342 VIA655342 UYE655342 UOI655342 UEM655342 TUQ655342 TKU655342 TAY655342 SRC655342 SHG655342 RXK655342 RNO655342 RDS655342 QTW655342 QKA655342 QAE655342 PQI655342 PGM655342 OWQ655342 OMU655342 OCY655342 NTC655342 NJG655342 MZK655342 MPO655342 MFS655342 LVW655342 LMA655342 LCE655342 KSI655342 KIM655342 JYQ655342 JOU655342 JEY655342 IVC655342 ILG655342 IBK655342 HRO655342 HHS655342 GXW655342 GOA655342 GEE655342 FUI655342 FKM655342 FAQ655342 EQU655342 EGY655342 DXC655342 DNG655342 DDK655342 CTO655342 CJS655342 BZW655342 BQA655342 BGE655342 AWI655342 AMM655342 ACQ655342 SU655342 IY655342 C655342 WVK589806 WLO589806 WBS589806 VRW589806 VIA589806 UYE589806 UOI589806 UEM589806 TUQ589806 TKU589806 TAY589806 SRC589806 SHG589806 RXK589806 RNO589806 RDS589806 QTW589806 QKA589806 QAE589806 PQI589806 PGM589806 OWQ589806 OMU589806 OCY589806 NTC589806 NJG589806 MZK589806 MPO589806 MFS589806 LVW589806 LMA589806 LCE589806 KSI589806 KIM589806 JYQ589806 JOU589806 JEY589806 IVC589806 ILG589806 IBK589806 HRO589806 HHS589806 GXW589806 GOA589806 GEE589806 FUI589806 FKM589806 FAQ589806 EQU589806 EGY589806 DXC589806 DNG589806 DDK589806 CTO589806 CJS589806 BZW589806 BQA589806 BGE589806 AWI589806 AMM589806 ACQ589806 SU589806 IY589806 C589806 WVK524270 WLO524270 WBS524270 VRW524270 VIA524270 UYE524270 UOI524270 UEM524270 TUQ524270 TKU524270 TAY524270 SRC524270 SHG524270 RXK524270 RNO524270 RDS524270 QTW524270 QKA524270 QAE524270 PQI524270 PGM524270 OWQ524270 OMU524270 OCY524270 NTC524270 NJG524270 MZK524270 MPO524270 MFS524270 LVW524270 LMA524270 LCE524270 KSI524270 KIM524270 JYQ524270 JOU524270 JEY524270 IVC524270 ILG524270 IBK524270 HRO524270 HHS524270 GXW524270 GOA524270 GEE524270 FUI524270 FKM524270 FAQ524270 EQU524270 EGY524270 DXC524270 DNG524270 DDK524270 CTO524270 CJS524270 BZW524270 BQA524270 BGE524270 AWI524270 AMM524270 ACQ524270 SU524270 IY524270 C524270 WVK458734 WLO458734 WBS458734 VRW458734 VIA458734 UYE458734 UOI458734 UEM458734 TUQ458734 TKU458734 TAY458734 SRC458734 SHG458734 RXK458734 RNO458734 RDS458734 QTW458734 QKA458734 QAE458734 PQI458734 PGM458734 OWQ458734 OMU458734 OCY458734 NTC458734 NJG458734 MZK458734 MPO458734 MFS458734 LVW458734 LMA458734 LCE458734 KSI458734 KIM458734 JYQ458734 JOU458734 JEY458734 IVC458734 ILG458734 IBK458734 HRO458734 HHS458734 GXW458734 GOA458734 GEE458734 FUI458734 FKM458734 FAQ458734 EQU458734 EGY458734 DXC458734 DNG458734 DDK458734 CTO458734 CJS458734 BZW458734 BQA458734 BGE458734 AWI458734 AMM458734 ACQ458734 SU458734 IY458734 C458734 WVK393198 WLO393198 WBS393198 VRW393198 VIA393198 UYE393198 UOI393198 UEM393198 TUQ393198 TKU393198 TAY393198 SRC393198 SHG393198 RXK393198 RNO393198 RDS393198 QTW393198 QKA393198 QAE393198 PQI393198 PGM393198 OWQ393198 OMU393198 OCY393198 NTC393198 NJG393198 MZK393198 MPO393198 MFS393198 LVW393198 LMA393198 LCE393198 KSI393198 KIM393198 JYQ393198 JOU393198 JEY393198 IVC393198 ILG393198 IBK393198 HRO393198 HHS393198 GXW393198 GOA393198 GEE393198 FUI393198 FKM393198 FAQ393198 EQU393198 EGY393198 DXC393198 DNG393198 DDK393198 CTO393198 CJS393198 BZW393198 BQA393198 BGE393198 AWI393198 AMM393198 ACQ393198 SU393198 IY393198 C393198 WVK327662 WLO327662 WBS327662 VRW327662 VIA327662 UYE327662 UOI327662 UEM327662 TUQ327662 TKU327662 TAY327662 SRC327662 SHG327662 RXK327662 RNO327662 RDS327662 QTW327662 QKA327662 QAE327662 PQI327662 PGM327662 OWQ327662 OMU327662 OCY327662 NTC327662 NJG327662 MZK327662 MPO327662 MFS327662 LVW327662 LMA327662 LCE327662 KSI327662 KIM327662 JYQ327662 JOU327662 JEY327662 IVC327662 ILG327662 IBK327662 HRO327662 HHS327662 GXW327662 GOA327662 GEE327662 FUI327662 FKM327662 FAQ327662 EQU327662 EGY327662 DXC327662 DNG327662 DDK327662 CTO327662 CJS327662 BZW327662 BQA327662 BGE327662 AWI327662 AMM327662 ACQ327662 SU327662 IY327662 C327662 WVK262126 WLO262126 WBS262126 VRW262126 VIA262126 UYE262126 UOI262126 UEM262126 TUQ262126 TKU262126 TAY262126 SRC262126 SHG262126 RXK262126 RNO262126 RDS262126 QTW262126 QKA262126 QAE262126 PQI262126 PGM262126 OWQ262126 OMU262126 OCY262126 NTC262126 NJG262126 MZK262126 MPO262126 MFS262126 LVW262126 LMA262126 LCE262126 KSI262126 KIM262126 JYQ262126 JOU262126 JEY262126 IVC262126 ILG262126 IBK262126 HRO262126 HHS262126 GXW262126 GOA262126 GEE262126 FUI262126 FKM262126 FAQ262126 EQU262126 EGY262126 DXC262126 DNG262126 DDK262126 CTO262126 CJS262126 BZW262126 BQA262126 BGE262126 AWI262126 AMM262126 ACQ262126 SU262126 IY262126 C262126 WVK196590 WLO196590 WBS196590 VRW196590 VIA196590 UYE196590 UOI196590 UEM196590 TUQ196590 TKU196590 TAY196590 SRC196590 SHG196590 RXK196590 RNO196590 RDS196590 QTW196590 QKA196590 QAE196590 PQI196590 PGM196590 OWQ196590 OMU196590 OCY196590 NTC196590 NJG196590 MZK196590 MPO196590 MFS196590 LVW196590 LMA196590 LCE196590 KSI196590 KIM196590 JYQ196590 JOU196590 JEY196590 IVC196590 ILG196590 IBK196590 HRO196590 HHS196590 GXW196590 GOA196590 GEE196590 FUI196590 FKM196590 FAQ196590 EQU196590 EGY196590 DXC196590 DNG196590 DDK196590 CTO196590 CJS196590 BZW196590 BQA196590 BGE196590 AWI196590 AMM196590 ACQ196590 SU196590 IY196590 C196590 WVK131054 WLO131054 WBS131054 VRW131054 VIA131054 UYE131054 UOI131054 UEM131054 TUQ131054 TKU131054 TAY131054 SRC131054 SHG131054 RXK131054 RNO131054 RDS131054 QTW131054 QKA131054 QAE131054 PQI131054 PGM131054 OWQ131054 OMU131054 OCY131054 NTC131054 NJG131054 MZK131054 MPO131054 MFS131054 LVW131054 LMA131054 LCE131054 KSI131054 KIM131054 JYQ131054 JOU131054 JEY131054 IVC131054 ILG131054 IBK131054 HRO131054 HHS131054 GXW131054 GOA131054 GEE131054 FUI131054 FKM131054 FAQ131054 EQU131054 EGY131054 DXC131054 DNG131054 DDK131054 CTO131054 CJS131054 BZW131054 BQA131054 BGE131054 AWI131054 AMM131054 ACQ131054 SU131054 IY131054 C131054 WVK65518 WLO65518 WBS65518 VRW65518 VIA65518 UYE65518 UOI65518 UEM65518 TUQ65518 TKU65518 TAY65518 SRC65518 SHG65518 RXK65518 RNO65518 RDS65518 QTW65518 QKA65518 QAE65518 PQI65518 PGM65518 OWQ65518 OMU65518 OCY65518 NTC65518 NJG65518 MZK65518 MPO65518 MFS65518 LVW65518 LMA65518 LCE65518 KSI65518 KIM65518 JYQ65518 JOU65518 JEY65518 IVC65518 ILG65518 IBK65518 HRO65518 HHS65518 GXW65518 GOA65518 GEE65518 FUI65518 FKM65518 FAQ65518 EQU65518 EGY65518 DXC65518 DNG65518 DDK65518 CTO65518 CJS65518 BZW65518 BQA65518 BGE65518 AWI65518 AMM65518 ACQ65518 SU65518 IY65518 C65518" xr:uid="{00000000-0002-0000-0000-000000000000}">
      <formula1>$A$9:$A$16</formula1>
    </dataValidation>
  </dataValidations>
  <hyperlinks>
    <hyperlink ref="C13" location="'Tableau 4 Coûts'!A1" display="Tableau 4 : Coûts investissement et exploitation" xr:uid="{00000000-0004-0000-0000-000000000000}"/>
    <hyperlink ref="C10" location="'Tableau 1 Besoins'!A1" display="Tableau 1 : Besoins" xr:uid="{00000000-0004-0000-0000-000001000000}"/>
    <hyperlink ref="C11" location="'Tableau 2 Installation solaire'!A1" display="Tableau 2 : Installation solaire" xr:uid="{00000000-0004-0000-0000-000002000000}"/>
    <hyperlink ref="C12" location="'Tableau 3 Production'!A1" display="Tableau 3 : Production ECS" xr:uid="{00000000-0004-0000-0000-000003000000}"/>
    <hyperlink ref="C9" location="'Volet Financier'!A1" display="Volet financier" xr:uid="{54B1AD1D-6BEF-4665-B710-1C3D0F0837DA}"/>
    <hyperlink ref="C14" location="'Tableau 5 Impact subvention'!A1" display="Tableau 5 : Impact Subvention" xr:uid="{89BAA90F-22CA-4E5C-87E0-D0407BBD4AAE}"/>
    <hyperlink ref="C14:F14" location="'Tableau 5 Impact sub'!A1" display="Tableau 5 : Impact subvention (projet&gt; 250m² )" xr:uid="{D1B5556C-59A5-4C69-B3E1-AC236C881330}"/>
    <hyperlink ref="C15" location="'Tableau 6 financières'!A1" display="Tableau 6 : Données financières (projet&gt; 250m² en vente de chaleur)" xr:uid="{E6797197-E208-4402-9972-25027BA0E8C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6F79-3013-40C6-95EE-8CDD1DCE0386}">
  <sheetPr>
    <tabColor rgb="FFFFFF00"/>
    <pageSetUpPr fitToPage="1"/>
  </sheetPr>
  <dimension ref="A1:U348"/>
  <sheetViews>
    <sheetView showGridLines="0" zoomScaleNormal="100" workbookViewId="0"/>
  </sheetViews>
  <sheetFormatPr baseColWidth="10" defaultColWidth="11.42578125" defaultRowHeight="12.75" x14ac:dyDescent="0.25"/>
  <cols>
    <col min="1" max="1" width="17.5703125" style="276" customWidth="1"/>
    <col min="2" max="2" width="74.7109375" style="276" customWidth="1"/>
    <col min="3" max="3" width="22.7109375" style="276" customWidth="1"/>
    <col min="4" max="4" width="19.7109375" style="276" customWidth="1"/>
    <col min="5" max="5" width="31.5703125" style="276" customWidth="1"/>
    <col min="6" max="6" width="15.140625" style="246" customWidth="1"/>
    <col min="7" max="15" width="11.42578125" style="246"/>
    <col min="16" max="16384" width="11.42578125" style="276"/>
  </cols>
  <sheetData>
    <row r="1" spans="1:5" s="246" customFormat="1" ht="114.75" customHeight="1" x14ac:dyDescent="0.25">
      <c r="B1" s="433" t="s">
        <v>227</v>
      </c>
      <c r="C1" s="433"/>
      <c r="D1" s="433"/>
      <c r="E1" s="247">
        <v>44131</v>
      </c>
    </row>
    <row r="2" spans="1:5" s="246" customFormat="1" ht="40.5" customHeight="1" x14ac:dyDescent="0.25">
      <c r="A2" s="434" t="s">
        <v>228</v>
      </c>
      <c r="B2" s="434"/>
      <c r="C2" s="434"/>
      <c r="D2" s="434"/>
      <c r="E2" s="434"/>
    </row>
    <row r="3" spans="1:5" s="246" customFormat="1" ht="15" x14ac:dyDescent="0.25">
      <c r="A3" s="249" t="s">
        <v>229</v>
      </c>
      <c r="B3" s="250"/>
      <c r="C3" s="250"/>
      <c r="D3" s="250"/>
      <c r="E3" s="250"/>
    </row>
    <row r="4" spans="1:5" s="246" customFormat="1" ht="15" x14ac:dyDescent="0.25">
      <c r="A4" s="251" t="s">
        <v>230</v>
      </c>
      <c r="B4" s="250"/>
      <c r="C4" s="250"/>
      <c r="D4" s="250"/>
      <c r="E4" s="250"/>
    </row>
    <row r="5" spans="1:5" s="246" customFormat="1" ht="15" x14ac:dyDescent="0.25">
      <c r="A5" s="251" t="s">
        <v>231</v>
      </c>
      <c r="B5" s="250"/>
      <c r="C5" s="252"/>
      <c r="D5" s="252"/>
      <c r="E5" s="252"/>
    </row>
    <row r="6" spans="1:5" s="246" customFormat="1" ht="15" x14ac:dyDescent="0.25">
      <c r="A6" s="253"/>
      <c r="B6" s="254"/>
      <c r="C6" s="254"/>
      <c r="D6" s="254"/>
      <c r="E6" s="254"/>
    </row>
    <row r="7" spans="1:5" s="246" customFormat="1" ht="15" x14ac:dyDescent="0.25">
      <c r="A7" s="255" t="s">
        <v>232</v>
      </c>
      <c r="B7" s="250"/>
      <c r="C7" s="256"/>
      <c r="D7" s="257"/>
      <c r="E7" s="258"/>
    </row>
    <row r="8" spans="1:5" s="246" customFormat="1" ht="15" x14ac:dyDescent="0.25">
      <c r="A8" s="259" t="s">
        <v>233</v>
      </c>
      <c r="B8" s="250"/>
      <c r="C8" s="250"/>
      <c r="D8" s="256"/>
      <c r="E8" s="258"/>
    </row>
    <row r="9" spans="1:5" s="246" customFormat="1" ht="15" x14ac:dyDescent="0.25">
      <c r="A9" s="259" t="s">
        <v>234</v>
      </c>
      <c r="B9" s="260"/>
      <c r="C9" s="435" t="s">
        <v>235</v>
      </c>
      <c r="D9" s="436"/>
      <c r="E9" s="436"/>
    </row>
    <row r="10" spans="1:5" s="246" customFormat="1" x14ac:dyDescent="0.25">
      <c r="B10" s="261"/>
      <c r="C10" s="261"/>
      <c r="D10" s="261"/>
      <c r="E10" s="261"/>
    </row>
    <row r="11" spans="1:5" s="262" customFormat="1" ht="23.25" x14ac:dyDescent="0.25">
      <c r="A11" s="437" t="s">
        <v>236</v>
      </c>
      <c r="B11" s="437" t="s">
        <v>237</v>
      </c>
      <c r="C11" s="437"/>
      <c r="D11" s="437"/>
      <c r="E11" s="437"/>
    </row>
    <row r="12" spans="1:5" s="246" customFormat="1" x14ac:dyDescent="0.25">
      <c r="B12" s="261"/>
      <c r="C12" s="261"/>
      <c r="D12" s="261"/>
      <c r="E12" s="261"/>
    </row>
    <row r="13" spans="1:5" s="246" customFormat="1" ht="12.6" customHeight="1" x14ac:dyDescent="0.25">
      <c r="A13" s="438" t="s">
        <v>238</v>
      </c>
      <c r="B13" s="438"/>
      <c r="C13" s="438"/>
      <c r="D13" s="438"/>
      <c r="E13" s="438"/>
    </row>
    <row r="14" spans="1:5" s="246" customFormat="1" ht="17.25" customHeight="1" x14ac:dyDescent="0.25">
      <c r="A14" s="261"/>
      <c r="B14" s="263" t="s">
        <v>239</v>
      </c>
      <c r="C14" s="261"/>
      <c r="D14" s="261"/>
      <c r="E14" s="261"/>
    </row>
    <row r="15" spans="1:5" s="246" customFormat="1" ht="15" x14ac:dyDescent="0.25">
      <c r="B15" s="263" t="s">
        <v>240</v>
      </c>
      <c r="C15" s="264"/>
      <c r="D15" s="264"/>
      <c r="E15" s="264"/>
    </row>
    <row r="16" spans="1:5" s="246" customFormat="1" x14ac:dyDescent="0.25">
      <c r="A16" s="439" t="s">
        <v>241</v>
      </c>
      <c r="B16" s="439"/>
      <c r="C16" s="439"/>
      <c r="D16" s="439"/>
      <c r="E16" s="439"/>
    </row>
    <row r="17" spans="1:5" s="246" customFormat="1" x14ac:dyDescent="0.25">
      <c r="A17" s="266"/>
      <c r="B17" s="267" t="s">
        <v>242</v>
      </c>
      <c r="C17" s="266"/>
      <c r="D17" s="266"/>
      <c r="E17" s="265"/>
    </row>
    <row r="18" spans="1:5" s="246" customFormat="1" x14ac:dyDescent="0.25">
      <c r="A18" s="266"/>
      <c r="B18" s="267" t="s">
        <v>243</v>
      </c>
      <c r="C18" s="265"/>
      <c r="D18" s="265"/>
      <c r="E18" s="265"/>
    </row>
    <row r="19" spans="1:5" s="246" customFormat="1" x14ac:dyDescent="0.25">
      <c r="A19" s="266"/>
      <c r="B19" s="267" t="s">
        <v>244</v>
      </c>
      <c r="C19" s="265"/>
      <c r="D19" s="265"/>
      <c r="E19" s="265"/>
    </row>
    <row r="20" spans="1:5" s="246" customFormat="1" x14ac:dyDescent="0.25">
      <c r="A20" s="266"/>
      <c r="B20" s="267" t="s">
        <v>245</v>
      </c>
      <c r="C20" s="265"/>
      <c r="D20" s="265"/>
      <c r="E20" s="265"/>
    </row>
    <row r="21" spans="1:5" s="246" customFormat="1" x14ac:dyDescent="0.25">
      <c r="A21" s="266"/>
      <c r="B21" s="267" t="s">
        <v>246</v>
      </c>
      <c r="C21" s="265"/>
      <c r="D21" s="265"/>
      <c r="E21" s="265"/>
    </row>
    <row r="22" spans="1:5" s="246" customFormat="1" x14ac:dyDescent="0.25">
      <c r="B22" s="267"/>
      <c r="C22" s="261"/>
      <c r="D22" s="261"/>
      <c r="E22" s="261"/>
    </row>
    <row r="23" spans="1:5" s="246" customFormat="1" ht="23.25" x14ac:dyDescent="0.25">
      <c r="A23" s="440" t="s">
        <v>247</v>
      </c>
      <c r="B23" s="440"/>
      <c r="C23" s="440"/>
      <c r="D23" s="440"/>
      <c r="E23" s="440"/>
    </row>
    <row r="24" spans="1:5" s="246" customFormat="1" x14ac:dyDescent="0.25">
      <c r="B24" s="261"/>
      <c r="C24" s="261"/>
      <c r="D24" s="261"/>
      <c r="E24" s="261"/>
    </row>
    <row r="25" spans="1:5" s="246" customFormat="1" ht="41.45" customHeight="1" x14ac:dyDescent="0.25">
      <c r="A25" s="441" t="s">
        <v>248</v>
      </c>
      <c r="B25" s="441"/>
      <c r="C25" s="441"/>
      <c r="D25" s="441"/>
      <c r="E25" s="441"/>
    </row>
    <row r="26" spans="1:5" s="246" customFormat="1" ht="89.1" customHeight="1" x14ac:dyDescent="0.25">
      <c r="A26" s="442" t="s">
        <v>249</v>
      </c>
      <c r="B26" s="442"/>
      <c r="C26" s="442"/>
      <c r="D26" s="442"/>
      <c r="E26" s="442"/>
    </row>
    <row r="27" spans="1:5" s="246" customFormat="1" ht="8.4499999999999993" customHeight="1" x14ac:dyDescent="0.25">
      <c r="A27" s="268"/>
      <c r="B27" s="269"/>
      <c r="C27" s="270"/>
      <c r="D27" s="268"/>
      <c r="E27" s="268"/>
    </row>
    <row r="28" spans="1:5" s="246" customFormat="1" ht="15" x14ac:dyDescent="0.25">
      <c r="A28" s="271" t="s">
        <v>250</v>
      </c>
      <c r="C28" s="272" t="s">
        <v>251</v>
      </c>
      <c r="D28" s="273" t="s">
        <v>252</v>
      </c>
      <c r="E28" s="274"/>
    </row>
    <row r="29" spans="1:5" s="246" customFormat="1" ht="15" x14ac:dyDescent="0.25">
      <c r="A29" s="271"/>
      <c r="C29" s="272"/>
      <c r="D29" s="275"/>
      <c r="E29" s="274"/>
    </row>
    <row r="30" spans="1:5" s="246" customFormat="1" ht="31.5" customHeight="1" x14ac:dyDescent="0.25">
      <c r="A30" s="437" t="s">
        <v>239</v>
      </c>
      <c r="B30" s="437"/>
      <c r="C30" s="437"/>
      <c r="D30" s="437"/>
      <c r="E30" s="437"/>
    </row>
    <row r="31" spans="1:5" s="246" customFormat="1" ht="26.45" customHeight="1" x14ac:dyDescent="0.25">
      <c r="A31" s="443" t="s">
        <v>253</v>
      </c>
      <c r="B31" s="443"/>
      <c r="C31" s="443"/>
      <c r="D31" s="443"/>
      <c r="E31" s="443"/>
    </row>
    <row r="32" spans="1:5" ht="25.5" x14ac:dyDescent="0.25">
      <c r="B32" s="277" t="s">
        <v>254</v>
      </c>
      <c r="C32" s="277" t="s">
        <v>255</v>
      </c>
      <c r="D32" s="277" t="s">
        <v>256</v>
      </c>
      <c r="E32" s="278" t="s">
        <v>257</v>
      </c>
    </row>
    <row r="33" spans="1:5" ht="18" customHeight="1" x14ac:dyDescent="0.25">
      <c r="A33" s="432" t="s">
        <v>89</v>
      </c>
      <c r="B33" s="279" t="s">
        <v>258</v>
      </c>
      <c r="C33" s="280" t="s">
        <v>252</v>
      </c>
      <c r="D33" s="280"/>
      <c r="E33" s="281">
        <v>0</v>
      </c>
    </row>
    <row r="34" spans="1:5" ht="18" customHeight="1" thickBot="1" x14ac:dyDescent="0.3">
      <c r="A34" s="432"/>
      <c r="B34" s="282" t="s">
        <v>259</v>
      </c>
      <c r="C34" s="280" t="s">
        <v>252</v>
      </c>
      <c r="D34" s="280"/>
      <c r="E34" s="281">
        <v>0</v>
      </c>
    </row>
    <row r="35" spans="1:5" ht="18" customHeight="1" thickBot="1" x14ac:dyDescent="0.3">
      <c r="A35" s="283" t="s">
        <v>260</v>
      </c>
      <c r="B35" s="284"/>
      <c r="C35" s="283"/>
      <c r="D35" s="285" t="s">
        <v>261</v>
      </c>
      <c r="E35" s="286">
        <f>SUM(E33:E34)</f>
        <v>0</v>
      </c>
    </row>
    <row r="36" spans="1:5" ht="18" customHeight="1" x14ac:dyDescent="0.25">
      <c r="A36" s="444" t="s">
        <v>90</v>
      </c>
      <c r="B36" s="288" t="s">
        <v>262</v>
      </c>
      <c r="C36" s="280" t="s">
        <v>252</v>
      </c>
      <c r="D36" s="280"/>
      <c r="E36" s="281">
        <v>0</v>
      </c>
    </row>
    <row r="37" spans="1:5" ht="18" customHeight="1" x14ac:dyDescent="0.25">
      <c r="A37" s="444"/>
      <c r="B37" s="279" t="s">
        <v>263</v>
      </c>
      <c r="C37" s="280" t="s">
        <v>252</v>
      </c>
      <c r="D37" s="280"/>
      <c r="E37" s="281">
        <v>0</v>
      </c>
    </row>
    <row r="38" spans="1:5" ht="18" customHeight="1" thickBot="1" x14ac:dyDescent="0.3">
      <c r="A38" s="444"/>
      <c r="B38" s="282" t="s">
        <v>259</v>
      </c>
      <c r="C38" s="280" t="s">
        <v>252</v>
      </c>
      <c r="D38" s="280"/>
      <c r="E38" s="281">
        <v>0</v>
      </c>
    </row>
    <row r="39" spans="1:5" ht="18" customHeight="1" thickBot="1" x14ac:dyDescent="0.3">
      <c r="A39" s="283" t="s">
        <v>260</v>
      </c>
      <c r="B39" s="284"/>
      <c r="C39" s="283"/>
      <c r="D39" s="285" t="s">
        <v>264</v>
      </c>
      <c r="E39" s="286">
        <f>SUM(E36:E38)</f>
        <v>0</v>
      </c>
    </row>
    <row r="40" spans="1:5" ht="18" customHeight="1" x14ac:dyDescent="0.25">
      <c r="A40" s="444" t="s">
        <v>265</v>
      </c>
      <c r="B40" s="289" t="s">
        <v>266</v>
      </c>
      <c r="C40" s="290"/>
      <c r="D40" s="291"/>
      <c r="E40" s="292"/>
    </row>
    <row r="41" spans="1:5" ht="18" customHeight="1" x14ac:dyDescent="0.25">
      <c r="A41" s="444"/>
      <c r="B41" s="279" t="s">
        <v>267</v>
      </c>
      <c r="C41" s="280" t="s">
        <v>252</v>
      </c>
      <c r="D41" s="280"/>
      <c r="E41" s="281">
        <v>0</v>
      </c>
    </row>
    <row r="42" spans="1:5" ht="18" customHeight="1" x14ac:dyDescent="0.25">
      <c r="A42" s="444"/>
      <c r="B42" s="279" t="s">
        <v>268</v>
      </c>
      <c r="C42" s="280" t="s">
        <v>252</v>
      </c>
      <c r="D42" s="280"/>
      <c r="E42" s="281">
        <v>0</v>
      </c>
    </row>
    <row r="43" spans="1:5" ht="18" customHeight="1" x14ac:dyDescent="0.25">
      <c r="A43" s="444"/>
      <c r="B43" s="279" t="s">
        <v>269</v>
      </c>
      <c r="C43" s="280" t="s">
        <v>252</v>
      </c>
      <c r="D43" s="280"/>
      <c r="E43" s="281">
        <v>0</v>
      </c>
    </row>
    <row r="44" spans="1:5" ht="18" customHeight="1" x14ac:dyDescent="0.25">
      <c r="A44" s="444"/>
      <c r="B44" s="279" t="s">
        <v>91</v>
      </c>
      <c r="C44" s="280" t="s">
        <v>252</v>
      </c>
      <c r="D44" s="280"/>
      <c r="E44" s="281">
        <v>0</v>
      </c>
    </row>
    <row r="45" spans="1:5" ht="18" customHeight="1" x14ac:dyDescent="0.25">
      <c r="A45" s="444"/>
      <c r="B45" s="279" t="s">
        <v>270</v>
      </c>
      <c r="C45" s="280" t="s">
        <v>252</v>
      </c>
      <c r="D45" s="280"/>
      <c r="E45" s="281">
        <v>0</v>
      </c>
    </row>
    <row r="46" spans="1:5" ht="18" customHeight="1" x14ac:dyDescent="0.25">
      <c r="A46" s="444"/>
      <c r="B46" s="279" t="s">
        <v>271</v>
      </c>
      <c r="C46" s="280" t="s">
        <v>252</v>
      </c>
      <c r="D46" s="280"/>
      <c r="E46" s="281">
        <v>0</v>
      </c>
    </row>
    <row r="47" spans="1:5" ht="18" customHeight="1" x14ac:dyDescent="0.25">
      <c r="A47" s="444"/>
      <c r="B47" s="282" t="s">
        <v>259</v>
      </c>
      <c r="C47" s="280" t="s">
        <v>252</v>
      </c>
      <c r="D47" s="280"/>
      <c r="E47" s="281">
        <v>0</v>
      </c>
    </row>
    <row r="48" spans="1:5" ht="18" customHeight="1" x14ac:dyDescent="0.25">
      <c r="A48" s="444"/>
      <c r="B48" s="289" t="s">
        <v>272</v>
      </c>
      <c r="C48" s="290"/>
      <c r="D48" s="291"/>
      <c r="E48" s="292"/>
    </row>
    <row r="49" spans="1:5" ht="18" customHeight="1" x14ac:dyDescent="0.25">
      <c r="A49" s="444"/>
      <c r="B49" s="279" t="s">
        <v>273</v>
      </c>
      <c r="C49" s="280" t="s">
        <v>252</v>
      </c>
      <c r="D49" s="280"/>
      <c r="E49" s="281">
        <v>0</v>
      </c>
    </row>
    <row r="50" spans="1:5" ht="18" customHeight="1" x14ac:dyDescent="0.25">
      <c r="A50" s="444"/>
      <c r="B50" s="279" t="s">
        <v>274</v>
      </c>
      <c r="C50" s="280" t="s">
        <v>252</v>
      </c>
      <c r="D50" s="280"/>
      <c r="E50" s="281">
        <v>0</v>
      </c>
    </row>
    <row r="51" spans="1:5" ht="18" customHeight="1" x14ac:dyDescent="0.25">
      <c r="A51" s="444"/>
      <c r="B51" s="279" t="s">
        <v>275</v>
      </c>
      <c r="C51" s="280" t="s">
        <v>252</v>
      </c>
      <c r="D51" s="280"/>
      <c r="E51" s="281">
        <v>0</v>
      </c>
    </row>
    <row r="52" spans="1:5" ht="18" customHeight="1" x14ac:dyDescent="0.25">
      <c r="A52" s="444"/>
      <c r="B52" s="279" t="s">
        <v>268</v>
      </c>
      <c r="C52" s="280" t="s">
        <v>252</v>
      </c>
      <c r="D52" s="280"/>
      <c r="E52" s="281">
        <v>0</v>
      </c>
    </row>
    <row r="53" spans="1:5" ht="18" customHeight="1" x14ac:dyDescent="0.25">
      <c r="A53" s="444"/>
      <c r="B53" s="279" t="s">
        <v>269</v>
      </c>
      <c r="C53" s="280" t="s">
        <v>252</v>
      </c>
      <c r="D53" s="280"/>
      <c r="E53" s="281">
        <v>0</v>
      </c>
    </row>
    <row r="54" spans="1:5" ht="18" customHeight="1" thickBot="1" x14ac:dyDescent="0.3">
      <c r="A54" s="444"/>
      <c r="B54" s="282" t="s">
        <v>259</v>
      </c>
      <c r="C54" s="280" t="s">
        <v>252</v>
      </c>
      <c r="D54" s="280"/>
      <c r="E54" s="281">
        <v>0</v>
      </c>
    </row>
    <row r="55" spans="1:5" ht="18" customHeight="1" thickBot="1" x14ac:dyDescent="0.3">
      <c r="A55" s="283" t="s">
        <v>260</v>
      </c>
      <c r="B55" s="284"/>
      <c r="C55" s="283"/>
      <c r="D55" s="285" t="s">
        <v>276</v>
      </c>
      <c r="E55" s="286">
        <f>SUM(E40:E54)</f>
        <v>0</v>
      </c>
    </row>
    <row r="56" spans="1:5" ht="18" customHeight="1" x14ac:dyDescent="0.25">
      <c r="A56" s="444" t="s">
        <v>92</v>
      </c>
      <c r="B56" s="288" t="s">
        <v>277</v>
      </c>
      <c r="C56" s="293"/>
      <c r="D56" s="293"/>
      <c r="E56" s="281">
        <v>0</v>
      </c>
    </row>
    <row r="57" spans="1:5" ht="18" customHeight="1" x14ac:dyDescent="0.25">
      <c r="A57" s="444"/>
      <c r="B57" s="279" t="s">
        <v>278</v>
      </c>
      <c r="C57" s="293"/>
      <c r="D57" s="293"/>
      <c r="E57" s="281">
        <v>0</v>
      </c>
    </row>
    <row r="58" spans="1:5" ht="18" customHeight="1" x14ac:dyDescent="0.25">
      <c r="A58" s="444"/>
      <c r="B58" s="289" t="s">
        <v>279</v>
      </c>
      <c r="C58" s="290"/>
      <c r="D58" s="291"/>
      <c r="E58" s="292"/>
    </row>
    <row r="59" spans="1:5" ht="18" customHeight="1" x14ac:dyDescent="0.25">
      <c r="A59" s="444"/>
      <c r="B59" s="279" t="s">
        <v>280</v>
      </c>
      <c r="C59" s="293"/>
      <c r="D59" s="293"/>
      <c r="E59" s="281">
        <v>0</v>
      </c>
    </row>
    <row r="60" spans="1:5" ht="18" customHeight="1" x14ac:dyDescent="0.25">
      <c r="A60" s="444"/>
      <c r="B60" s="279" t="s">
        <v>281</v>
      </c>
      <c r="C60" s="293"/>
      <c r="D60" s="293"/>
      <c r="E60" s="281">
        <v>0</v>
      </c>
    </row>
    <row r="61" spans="1:5" ht="18" customHeight="1" thickBot="1" x14ac:dyDescent="0.3">
      <c r="A61" s="444"/>
      <c r="B61" s="282" t="s">
        <v>259</v>
      </c>
      <c r="C61" s="293"/>
      <c r="D61" s="293"/>
      <c r="E61" s="281">
        <v>0</v>
      </c>
    </row>
    <row r="62" spans="1:5" ht="18" customHeight="1" thickBot="1" x14ac:dyDescent="0.3">
      <c r="A62" s="283" t="s">
        <v>260</v>
      </c>
      <c r="B62" s="284"/>
      <c r="C62" s="283"/>
      <c r="D62" s="285" t="s">
        <v>282</v>
      </c>
      <c r="E62" s="286">
        <f>SUM(E56:E61)</f>
        <v>0</v>
      </c>
    </row>
    <row r="63" spans="1:5" ht="26.25" thickBot="1" x14ac:dyDescent="0.3">
      <c r="A63" s="287" t="s">
        <v>283</v>
      </c>
      <c r="B63" s="279" t="s">
        <v>259</v>
      </c>
      <c r="C63" s="293"/>
      <c r="D63" s="293"/>
      <c r="E63" s="281">
        <v>0</v>
      </c>
    </row>
    <row r="64" spans="1:5" ht="18" customHeight="1" thickBot="1" x14ac:dyDescent="0.3">
      <c r="A64" s="283" t="s">
        <v>260</v>
      </c>
      <c r="B64" s="283"/>
      <c r="C64" s="283"/>
      <c r="D64" s="285" t="s">
        <v>284</v>
      </c>
      <c r="E64" s="286">
        <f>SUM(E63:E63)</f>
        <v>0</v>
      </c>
    </row>
    <row r="65" spans="1:21" ht="18" customHeight="1" x14ac:dyDescent="0.25">
      <c r="A65" s="294"/>
      <c r="B65" s="295"/>
      <c r="C65" s="295"/>
      <c r="D65" s="295"/>
      <c r="E65" s="295"/>
      <c r="F65" s="276"/>
    </row>
    <row r="66" spans="1:21" s="246" customFormat="1" ht="32.1" customHeight="1" x14ac:dyDescent="0.25">
      <c r="A66" s="443" t="s">
        <v>285</v>
      </c>
      <c r="B66" s="443"/>
      <c r="C66" s="443"/>
      <c r="D66" s="443"/>
      <c r="E66" s="443"/>
    </row>
    <row r="67" spans="1:21" ht="63.75" x14ac:dyDescent="0.25">
      <c r="A67" s="294"/>
      <c r="B67" s="277" t="s">
        <v>254</v>
      </c>
      <c r="C67" s="277" t="s">
        <v>286</v>
      </c>
      <c r="D67" s="277" t="s">
        <v>287</v>
      </c>
      <c r="E67" s="277" t="s">
        <v>288</v>
      </c>
      <c r="G67" s="296"/>
      <c r="P67" s="246"/>
      <c r="Q67" s="246"/>
      <c r="R67" s="246"/>
      <c r="S67" s="246"/>
      <c r="T67" s="246"/>
      <c r="U67" s="246"/>
    </row>
    <row r="68" spans="1:21" ht="18" customHeight="1" x14ac:dyDescent="0.25">
      <c r="A68" s="444" t="s">
        <v>289</v>
      </c>
      <c r="B68" s="297" t="s">
        <v>290</v>
      </c>
      <c r="C68" s="280"/>
      <c r="D68" s="281">
        <v>0</v>
      </c>
      <c r="E68" s="281">
        <v>0</v>
      </c>
      <c r="G68" s="296"/>
      <c r="P68" s="246"/>
      <c r="Q68" s="246"/>
      <c r="R68" s="246"/>
      <c r="S68" s="246"/>
      <c r="T68" s="246"/>
      <c r="U68" s="246"/>
    </row>
    <row r="69" spans="1:21" ht="18" customHeight="1" x14ac:dyDescent="0.25">
      <c r="A69" s="444"/>
      <c r="B69" s="297" t="s">
        <v>291</v>
      </c>
      <c r="C69" s="280"/>
      <c r="D69" s="281">
        <v>0</v>
      </c>
      <c r="E69" s="281">
        <v>0</v>
      </c>
      <c r="G69" s="296"/>
      <c r="P69" s="246"/>
      <c r="Q69" s="246"/>
      <c r="R69" s="246"/>
      <c r="S69" s="246"/>
      <c r="T69" s="246"/>
      <c r="U69" s="246"/>
    </row>
    <row r="70" spans="1:21" ht="18" customHeight="1" x14ac:dyDescent="0.25">
      <c r="A70" s="444"/>
      <c r="B70" s="297" t="s">
        <v>292</v>
      </c>
      <c r="C70" s="280"/>
      <c r="D70" s="281">
        <v>0</v>
      </c>
      <c r="E70" s="281">
        <v>0</v>
      </c>
      <c r="G70" s="296"/>
      <c r="P70" s="246"/>
      <c r="Q70" s="246"/>
      <c r="R70" s="246"/>
      <c r="S70" s="246"/>
      <c r="T70" s="246"/>
      <c r="U70" s="246"/>
    </row>
    <row r="71" spans="1:21" ht="18" customHeight="1" x14ac:dyDescent="0.25">
      <c r="A71" s="444"/>
      <c r="B71" s="298" t="s">
        <v>293</v>
      </c>
      <c r="C71" s="280"/>
      <c r="D71" s="281">
        <v>0</v>
      </c>
      <c r="E71" s="281">
        <v>0</v>
      </c>
      <c r="G71" s="296"/>
      <c r="P71" s="246"/>
      <c r="Q71" s="246"/>
      <c r="R71" s="246"/>
      <c r="S71" s="246"/>
      <c r="T71" s="246"/>
      <c r="U71" s="246"/>
    </row>
    <row r="72" spans="1:21" ht="18" customHeight="1" thickBot="1" x14ac:dyDescent="0.3">
      <c r="A72" s="444"/>
      <c r="B72" s="299" t="s">
        <v>259</v>
      </c>
      <c r="C72" s="280"/>
      <c r="D72" s="281">
        <v>0</v>
      </c>
      <c r="E72" s="281">
        <v>0</v>
      </c>
      <c r="G72" s="296"/>
      <c r="P72" s="246"/>
      <c r="Q72" s="246"/>
      <c r="R72" s="246"/>
      <c r="S72" s="246"/>
      <c r="T72" s="246"/>
      <c r="U72" s="246"/>
    </row>
    <row r="73" spans="1:21" ht="18" customHeight="1" thickBot="1" x14ac:dyDescent="0.3">
      <c r="A73" s="283" t="s">
        <v>260</v>
      </c>
      <c r="B73" s="283"/>
      <c r="C73" s="283"/>
      <c r="D73" s="285" t="s">
        <v>294</v>
      </c>
      <c r="E73" s="286">
        <f>SUM(E68:E72)</f>
        <v>0</v>
      </c>
      <c r="F73" s="300"/>
      <c r="G73" s="276"/>
      <c r="P73" s="246"/>
      <c r="Q73" s="246"/>
      <c r="R73" s="246"/>
      <c r="S73" s="246"/>
      <c r="T73" s="246"/>
      <c r="U73" s="246"/>
    </row>
    <row r="74" spans="1:21" s="260" customFormat="1" ht="35.1" customHeight="1" thickBot="1" x14ac:dyDescent="0.3">
      <c r="A74" s="301"/>
      <c r="B74" s="445" t="s">
        <v>295</v>
      </c>
      <c r="C74" s="445"/>
      <c r="D74" s="445"/>
      <c r="E74" s="445"/>
    </row>
    <row r="75" spans="1:21" s="260" customFormat="1" ht="15" thickBot="1" x14ac:dyDescent="0.3">
      <c r="A75" s="283" t="s">
        <v>260</v>
      </c>
      <c r="B75" s="283"/>
      <c r="C75" s="283"/>
      <c r="D75" s="285" t="s">
        <v>296</v>
      </c>
      <c r="E75" s="286">
        <v>0</v>
      </c>
    </row>
    <row r="76" spans="1:21" s="246" customFormat="1" ht="6.95" customHeight="1" x14ac:dyDescent="0.25">
      <c r="A76" s="271"/>
      <c r="C76" s="272"/>
      <c r="D76" s="302"/>
      <c r="E76" s="274"/>
    </row>
    <row r="77" spans="1:21" ht="30" customHeight="1" x14ac:dyDescent="0.25">
      <c r="A77" s="294"/>
      <c r="B77" s="246"/>
      <c r="C77" s="246"/>
      <c r="D77" s="246"/>
      <c r="E77" s="246"/>
      <c r="F77" s="303" t="s">
        <v>297</v>
      </c>
    </row>
    <row r="78" spans="1:21" s="246" customFormat="1" ht="33.6" customHeight="1" x14ac:dyDescent="0.25">
      <c r="A78" s="437" t="s">
        <v>240</v>
      </c>
      <c r="B78" s="437"/>
      <c r="C78" s="437"/>
      <c r="D78" s="437"/>
      <c r="E78" s="437"/>
    </row>
    <row r="79" spans="1:21" s="246" customFormat="1" ht="24.95" customHeight="1" x14ac:dyDescent="0.25">
      <c r="A79" s="443" t="s">
        <v>253</v>
      </c>
      <c r="B79" s="443"/>
      <c r="C79" s="443"/>
      <c r="D79" s="443"/>
      <c r="E79" s="443"/>
    </row>
    <row r="80" spans="1:21" ht="25.5" x14ac:dyDescent="0.25">
      <c r="A80" s="294"/>
      <c r="B80" s="277" t="s">
        <v>254</v>
      </c>
      <c r="C80" s="277" t="s">
        <v>255</v>
      </c>
      <c r="D80" s="277" t="s">
        <v>256</v>
      </c>
      <c r="E80" s="278" t="s">
        <v>257</v>
      </c>
    </row>
    <row r="81" spans="1:5" ht="18" customHeight="1" x14ac:dyDescent="0.25">
      <c r="A81" s="444" t="s">
        <v>89</v>
      </c>
      <c r="B81" s="279" t="s">
        <v>258</v>
      </c>
      <c r="C81" s="280" t="s">
        <v>252</v>
      </c>
      <c r="D81" s="280"/>
      <c r="E81" s="281">
        <v>0</v>
      </c>
    </row>
    <row r="82" spans="1:5" ht="18" customHeight="1" thickBot="1" x14ac:dyDescent="0.3">
      <c r="A82" s="444"/>
      <c r="B82" s="282" t="s">
        <v>259</v>
      </c>
      <c r="C82" s="280" t="s">
        <v>252</v>
      </c>
      <c r="D82" s="280"/>
      <c r="E82" s="281">
        <v>0</v>
      </c>
    </row>
    <row r="83" spans="1:5" ht="18" customHeight="1" thickBot="1" x14ac:dyDescent="0.3">
      <c r="A83" s="283" t="s">
        <v>260</v>
      </c>
      <c r="B83" s="284"/>
      <c r="C83" s="283"/>
      <c r="D83" s="285" t="s">
        <v>261</v>
      </c>
      <c r="E83" s="286">
        <f>SUM(E81:E82)</f>
        <v>0</v>
      </c>
    </row>
    <row r="84" spans="1:5" ht="18" customHeight="1" x14ac:dyDescent="0.25">
      <c r="A84" s="444"/>
      <c r="B84" s="279" t="s">
        <v>298</v>
      </c>
      <c r="C84" s="280" t="s">
        <v>252</v>
      </c>
      <c r="D84" s="280"/>
      <c r="E84" s="281">
        <v>0</v>
      </c>
    </row>
    <row r="85" spans="1:5" ht="18" customHeight="1" x14ac:dyDescent="0.25">
      <c r="A85" s="444"/>
      <c r="B85" s="279" t="s">
        <v>299</v>
      </c>
      <c r="C85" s="280" t="s">
        <v>252</v>
      </c>
      <c r="D85" s="280"/>
      <c r="E85" s="281">
        <v>0</v>
      </c>
    </row>
    <row r="86" spans="1:5" ht="18" customHeight="1" x14ac:dyDescent="0.25">
      <c r="A86" s="444"/>
      <c r="B86" s="279" t="s">
        <v>263</v>
      </c>
      <c r="C86" s="280" t="s">
        <v>252</v>
      </c>
      <c r="D86" s="280"/>
      <c r="E86" s="281">
        <v>0</v>
      </c>
    </row>
    <row r="87" spans="1:5" ht="18" customHeight="1" x14ac:dyDescent="0.25">
      <c r="A87" s="444"/>
      <c r="B87" s="279" t="s">
        <v>300</v>
      </c>
      <c r="C87" s="280" t="s">
        <v>252</v>
      </c>
      <c r="D87" s="280"/>
      <c r="E87" s="281">
        <v>0</v>
      </c>
    </row>
    <row r="88" spans="1:5" ht="18" customHeight="1" x14ac:dyDescent="0.25">
      <c r="A88" s="444"/>
      <c r="B88" s="279" t="s">
        <v>301</v>
      </c>
      <c r="C88" s="280" t="s">
        <v>252</v>
      </c>
      <c r="D88" s="280"/>
      <c r="E88" s="281">
        <v>0</v>
      </c>
    </row>
    <row r="89" spans="1:5" ht="18" customHeight="1" x14ac:dyDescent="0.25">
      <c r="A89" s="444"/>
      <c r="B89" s="279" t="s">
        <v>302</v>
      </c>
      <c r="C89" s="280" t="s">
        <v>252</v>
      </c>
      <c r="D89" s="280"/>
      <c r="E89" s="281">
        <v>0</v>
      </c>
    </row>
    <row r="90" spans="1:5" ht="18" customHeight="1" thickBot="1" x14ac:dyDescent="0.3">
      <c r="A90" s="444"/>
      <c r="B90" s="282" t="s">
        <v>259</v>
      </c>
      <c r="C90" s="280" t="s">
        <v>252</v>
      </c>
      <c r="D90" s="280"/>
      <c r="E90" s="281">
        <v>0</v>
      </c>
    </row>
    <row r="91" spans="1:5" ht="18" customHeight="1" thickBot="1" x14ac:dyDescent="0.3">
      <c r="A91" s="283" t="s">
        <v>260</v>
      </c>
      <c r="B91" s="284"/>
      <c r="C91" s="283"/>
      <c r="D91" s="285" t="s">
        <v>264</v>
      </c>
      <c r="E91" s="286">
        <f>SUM(E84:E90)</f>
        <v>0</v>
      </c>
    </row>
    <row r="92" spans="1:5" ht="18" customHeight="1" x14ac:dyDescent="0.25">
      <c r="A92" s="444" t="s">
        <v>265</v>
      </c>
      <c r="B92" s="279" t="s">
        <v>303</v>
      </c>
      <c r="C92" s="280" t="s">
        <v>252</v>
      </c>
      <c r="D92" s="280"/>
      <c r="E92" s="281">
        <v>0</v>
      </c>
    </row>
    <row r="93" spans="1:5" ht="18" customHeight="1" x14ac:dyDescent="0.25">
      <c r="A93" s="444"/>
      <c r="B93" s="279" t="s">
        <v>304</v>
      </c>
      <c r="C93" s="280" t="s">
        <v>252</v>
      </c>
      <c r="D93" s="280"/>
      <c r="E93" s="281">
        <v>0</v>
      </c>
    </row>
    <row r="94" spans="1:5" ht="18" customHeight="1" x14ac:dyDescent="0.25">
      <c r="A94" s="444"/>
      <c r="B94" s="279" t="s">
        <v>305</v>
      </c>
      <c r="C94" s="280" t="s">
        <v>252</v>
      </c>
      <c r="D94" s="280"/>
      <c r="E94" s="281">
        <v>0</v>
      </c>
    </row>
    <row r="95" spans="1:5" ht="18" customHeight="1" x14ac:dyDescent="0.25">
      <c r="A95" s="444"/>
      <c r="B95" s="279" t="s">
        <v>306</v>
      </c>
      <c r="C95" s="280" t="s">
        <v>252</v>
      </c>
      <c r="D95" s="280"/>
      <c r="E95" s="281">
        <v>0</v>
      </c>
    </row>
    <row r="96" spans="1:5" ht="18" customHeight="1" thickBot="1" x14ac:dyDescent="0.3">
      <c r="A96" s="444"/>
      <c r="B96" s="282" t="s">
        <v>259</v>
      </c>
      <c r="C96" s="280" t="s">
        <v>252</v>
      </c>
      <c r="D96" s="280"/>
      <c r="E96" s="281">
        <v>0</v>
      </c>
    </row>
    <row r="97" spans="1:21" ht="18" customHeight="1" thickBot="1" x14ac:dyDescent="0.3">
      <c r="A97" s="283" t="s">
        <v>260</v>
      </c>
      <c r="B97" s="284"/>
      <c r="C97" s="283"/>
      <c r="D97" s="285" t="s">
        <v>276</v>
      </c>
      <c r="E97" s="286">
        <f>SUM(E92:E96)</f>
        <v>0</v>
      </c>
    </row>
    <row r="98" spans="1:21" ht="18" customHeight="1" x14ac:dyDescent="0.25">
      <c r="A98" s="444" t="s">
        <v>92</v>
      </c>
      <c r="B98" s="279" t="s">
        <v>307</v>
      </c>
      <c r="C98" s="293"/>
      <c r="D98" s="293"/>
      <c r="E98" s="281">
        <v>0</v>
      </c>
    </row>
    <row r="99" spans="1:21" ht="18" customHeight="1" x14ac:dyDescent="0.25">
      <c r="A99" s="444"/>
      <c r="B99" s="279" t="s">
        <v>277</v>
      </c>
      <c r="C99" s="293"/>
      <c r="D99" s="293"/>
      <c r="E99" s="281">
        <v>0</v>
      </c>
    </row>
    <row r="100" spans="1:21" ht="18" customHeight="1" x14ac:dyDescent="0.25">
      <c r="A100" s="444"/>
      <c r="B100" s="279" t="s">
        <v>278</v>
      </c>
      <c r="C100" s="293"/>
      <c r="D100" s="293"/>
      <c r="E100" s="281">
        <v>0</v>
      </c>
    </row>
    <row r="101" spans="1:21" ht="18" customHeight="1" thickBot="1" x14ac:dyDescent="0.3">
      <c r="A101" s="444"/>
      <c r="B101" s="282" t="s">
        <v>259</v>
      </c>
      <c r="C101" s="293"/>
      <c r="D101" s="293"/>
      <c r="E101" s="281">
        <v>0</v>
      </c>
    </row>
    <row r="102" spans="1:21" ht="18" customHeight="1" thickBot="1" x14ac:dyDescent="0.3">
      <c r="A102" s="283" t="s">
        <v>260</v>
      </c>
      <c r="B102" s="284"/>
      <c r="C102" s="283"/>
      <c r="D102" s="285" t="s">
        <v>282</v>
      </c>
      <c r="E102" s="286">
        <f>SUM(E98:E101)</f>
        <v>0</v>
      </c>
    </row>
    <row r="103" spans="1:21" ht="26.25" thickBot="1" x14ac:dyDescent="0.3">
      <c r="A103" s="287" t="s">
        <v>283</v>
      </c>
      <c r="B103" s="279" t="s">
        <v>259</v>
      </c>
      <c r="C103" s="293"/>
      <c r="D103" s="293"/>
      <c r="E103" s="281">
        <v>0</v>
      </c>
    </row>
    <row r="104" spans="1:21" ht="18" customHeight="1" thickBot="1" x14ac:dyDescent="0.3">
      <c r="A104" s="283" t="s">
        <v>260</v>
      </c>
      <c r="B104" s="283"/>
      <c r="C104" s="283"/>
      <c r="D104" s="285" t="s">
        <v>284</v>
      </c>
      <c r="E104" s="286">
        <f>SUM(E103:E103)</f>
        <v>0</v>
      </c>
    </row>
    <row r="105" spans="1:21" ht="18" customHeight="1" x14ac:dyDescent="0.25">
      <c r="A105" s="294"/>
      <c r="B105" s="295"/>
      <c r="C105" s="295"/>
      <c r="D105" s="295"/>
      <c r="E105" s="295"/>
      <c r="F105" s="276"/>
    </row>
    <row r="106" spans="1:21" s="246" customFormat="1" ht="29.45" customHeight="1" x14ac:dyDescent="0.25">
      <c r="A106" s="443" t="s">
        <v>285</v>
      </c>
      <c r="B106" s="443"/>
      <c r="C106" s="443"/>
      <c r="D106" s="443"/>
      <c r="E106" s="443"/>
    </row>
    <row r="107" spans="1:21" ht="63.75" x14ac:dyDescent="0.25">
      <c r="A107" s="294"/>
      <c r="B107" s="277" t="s">
        <v>254</v>
      </c>
      <c r="C107" s="277" t="s">
        <v>286</v>
      </c>
      <c r="D107" s="277" t="s">
        <v>287</v>
      </c>
      <c r="E107" s="277" t="s">
        <v>288</v>
      </c>
      <c r="G107" s="296"/>
      <c r="P107" s="246"/>
      <c r="Q107" s="246"/>
      <c r="R107" s="246"/>
      <c r="S107" s="246"/>
      <c r="T107" s="246"/>
      <c r="U107" s="246"/>
    </row>
    <row r="108" spans="1:21" ht="18" customHeight="1" x14ac:dyDescent="0.25">
      <c r="A108" s="444" t="s">
        <v>289</v>
      </c>
      <c r="B108" s="297" t="s">
        <v>290</v>
      </c>
      <c r="C108" s="280"/>
      <c r="D108" s="281">
        <v>0</v>
      </c>
      <c r="E108" s="281">
        <v>0</v>
      </c>
      <c r="G108" s="296"/>
      <c r="P108" s="246"/>
      <c r="Q108" s="246"/>
      <c r="R108" s="246"/>
      <c r="S108" s="246"/>
      <c r="T108" s="246"/>
      <c r="U108" s="246"/>
    </row>
    <row r="109" spans="1:21" ht="18" customHeight="1" x14ac:dyDescent="0.25">
      <c r="A109" s="444"/>
      <c r="B109" s="297" t="s">
        <v>291</v>
      </c>
      <c r="C109" s="280"/>
      <c r="D109" s="281">
        <v>0</v>
      </c>
      <c r="E109" s="281">
        <v>0</v>
      </c>
      <c r="G109" s="296"/>
      <c r="P109" s="246"/>
      <c r="Q109" s="246"/>
      <c r="R109" s="246"/>
      <c r="S109" s="246"/>
      <c r="T109" s="246"/>
      <c r="U109" s="246"/>
    </row>
    <row r="110" spans="1:21" ht="18" customHeight="1" x14ac:dyDescent="0.25">
      <c r="A110" s="444"/>
      <c r="B110" s="297" t="s">
        <v>292</v>
      </c>
      <c r="C110" s="280"/>
      <c r="D110" s="281">
        <v>0</v>
      </c>
      <c r="E110" s="281">
        <v>0</v>
      </c>
      <c r="G110" s="296"/>
      <c r="P110" s="246"/>
      <c r="Q110" s="246"/>
      <c r="R110" s="246"/>
      <c r="S110" s="246"/>
      <c r="T110" s="246"/>
      <c r="U110" s="246"/>
    </row>
    <row r="111" spans="1:21" ht="18" customHeight="1" x14ac:dyDescent="0.25">
      <c r="A111" s="444"/>
      <c r="B111" s="298" t="s">
        <v>293</v>
      </c>
      <c r="C111" s="280"/>
      <c r="D111" s="281">
        <v>0</v>
      </c>
      <c r="E111" s="281">
        <v>0</v>
      </c>
      <c r="G111" s="296"/>
      <c r="P111" s="246"/>
      <c r="Q111" s="246"/>
      <c r="R111" s="246"/>
      <c r="S111" s="246"/>
      <c r="T111" s="246"/>
      <c r="U111" s="246"/>
    </row>
    <row r="112" spans="1:21" ht="18" customHeight="1" thickBot="1" x14ac:dyDescent="0.3">
      <c r="A112" s="444"/>
      <c r="B112" s="299" t="s">
        <v>259</v>
      </c>
      <c r="C112" s="280"/>
      <c r="D112" s="281">
        <v>0</v>
      </c>
      <c r="E112" s="281">
        <v>0</v>
      </c>
      <c r="G112" s="296"/>
      <c r="P112" s="246"/>
      <c r="Q112" s="246"/>
      <c r="R112" s="246"/>
      <c r="S112" s="246"/>
      <c r="T112" s="246"/>
      <c r="U112" s="246"/>
    </row>
    <row r="113" spans="1:21" ht="18" customHeight="1" thickBot="1" x14ac:dyDescent="0.3">
      <c r="A113" s="283" t="s">
        <v>260</v>
      </c>
      <c r="B113" s="283"/>
      <c r="C113" s="283"/>
      <c r="D113" s="285" t="s">
        <v>294</v>
      </c>
      <c r="E113" s="286">
        <f>SUM(E108:E112)</f>
        <v>0</v>
      </c>
      <c r="F113" s="300"/>
      <c r="G113" s="276"/>
      <c r="P113" s="246"/>
      <c r="Q113" s="246"/>
      <c r="R113" s="246"/>
      <c r="S113" s="246"/>
      <c r="T113" s="246"/>
      <c r="U113" s="246"/>
    </row>
    <row r="114" spans="1:21" s="260" customFormat="1" ht="35.1" customHeight="1" thickBot="1" x14ac:dyDescent="0.3">
      <c r="A114" s="301"/>
      <c r="B114" s="445" t="s">
        <v>295</v>
      </c>
      <c r="C114" s="445"/>
      <c r="D114" s="445"/>
      <c r="E114" s="445"/>
    </row>
    <row r="115" spans="1:21" s="260" customFormat="1" ht="15" thickBot="1" x14ac:dyDescent="0.3">
      <c r="A115" s="283" t="s">
        <v>260</v>
      </c>
      <c r="B115" s="283"/>
      <c r="C115" s="283"/>
      <c r="D115" s="285" t="s">
        <v>296</v>
      </c>
      <c r="E115" s="286">
        <v>0</v>
      </c>
    </row>
    <row r="116" spans="1:21" s="250" customFormat="1" ht="14.25" x14ac:dyDescent="0.25">
      <c r="A116" s="290"/>
      <c r="B116" s="290"/>
      <c r="C116" s="290"/>
      <c r="D116" s="291"/>
      <c r="E116" s="292"/>
    </row>
    <row r="117" spans="1:21" s="260" customFormat="1" ht="31.5" customHeight="1" x14ac:dyDescent="0.25">
      <c r="A117" s="446" t="s">
        <v>308</v>
      </c>
      <c r="B117" s="446"/>
      <c r="C117" s="446"/>
      <c r="D117" s="446"/>
      <c r="E117" s="446"/>
      <c r="F117" s="303" t="s">
        <v>297</v>
      </c>
    </row>
    <row r="118" spans="1:21" s="246" customFormat="1" ht="27.95" hidden="1" customHeight="1" x14ac:dyDescent="0.25">
      <c r="A118" s="437" t="s">
        <v>309</v>
      </c>
      <c r="B118" s="437"/>
      <c r="C118" s="437"/>
      <c r="D118" s="437"/>
      <c r="E118" s="437"/>
    </row>
    <row r="119" spans="1:21" s="246" customFormat="1" ht="26.45" hidden="1" customHeight="1" x14ac:dyDescent="0.25">
      <c r="A119" s="443" t="s">
        <v>253</v>
      </c>
      <c r="B119" s="443"/>
      <c r="C119" s="443"/>
      <c r="D119" s="443"/>
      <c r="E119" s="443"/>
    </row>
    <row r="120" spans="1:21" ht="25.5" hidden="1" x14ac:dyDescent="0.25">
      <c r="A120" s="294"/>
      <c r="B120" s="277" t="s">
        <v>254</v>
      </c>
      <c r="C120" s="277" t="s">
        <v>255</v>
      </c>
      <c r="D120" s="277" t="s">
        <v>256</v>
      </c>
      <c r="E120" s="278" t="s">
        <v>257</v>
      </c>
    </row>
    <row r="121" spans="1:21" ht="18" hidden="1" customHeight="1" x14ac:dyDescent="0.25">
      <c r="A121" s="444" t="s">
        <v>89</v>
      </c>
      <c r="B121" s="279" t="s">
        <v>258</v>
      </c>
      <c r="C121" s="280" t="s">
        <v>252</v>
      </c>
      <c r="D121" s="280"/>
      <c r="E121" s="281">
        <v>0</v>
      </c>
    </row>
    <row r="122" spans="1:21" ht="18" hidden="1" customHeight="1" thickBot="1" x14ac:dyDescent="0.3">
      <c r="A122" s="444"/>
      <c r="B122" s="282" t="s">
        <v>259</v>
      </c>
      <c r="C122" s="280" t="s">
        <v>252</v>
      </c>
      <c r="D122" s="280"/>
      <c r="E122" s="281">
        <v>0</v>
      </c>
    </row>
    <row r="123" spans="1:21" ht="18" hidden="1" customHeight="1" thickBot="1" x14ac:dyDescent="0.3">
      <c r="A123" s="283" t="s">
        <v>260</v>
      </c>
      <c r="B123" s="304"/>
      <c r="C123" s="304"/>
      <c r="D123" s="285" t="s">
        <v>261</v>
      </c>
      <c r="E123" s="286">
        <f>SUM(E121:E122)</f>
        <v>0</v>
      </c>
    </row>
    <row r="124" spans="1:21" ht="18" hidden="1" customHeight="1" x14ac:dyDescent="0.25">
      <c r="A124" s="444" t="s">
        <v>90</v>
      </c>
      <c r="B124" s="288" t="s">
        <v>310</v>
      </c>
      <c r="C124" s="280" t="s">
        <v>252</v>
      </c>
      <c r="D124" s="280"/>
      <c r="E124" s="281">
        <v>0</v>
      </c>
    </row>
    <row r="125" spans="1:21" ht="18" hidden="1" customHeight="1" x14ac:dyDescent="0.25">
      <c r="A125" s="444"/>
      <c r="B125" s="288" t="s">
        <v>311</v>
      </c>
      <c r="C125" s="280" t="s">
        <v>252</v>
      </c>
      <c r="D125" s="280"/>
      <c r="E125" s="281">
        <v>0</v>
      </c>
    </row>
    <row r="126" spans="1:21" ht="18" hidden="1" customHeight="1" x14ac:dyDescent="0.25">
      <c r="A126" s="444"/>
      <c r="B126" s="279" t="s">
        <v>263</v>
      </c>
      <c r="C126" s="280" t="s">
        <v>252</v>
      </c>
      <c r="D126" s="280"/>
      <c r="E126" s="281">
        <v>0</v>
      </c>
    </row>
    <row r="127" spans="1:21" ht="18" hidden="1" customHeight="1" thickBot="1" x14ac:dyDescent="0.3">
      <c r="A127" s="444"/>
      <c r="B127" s="282" t="s">
        <v>259</v>
      </c>
      <c r="C127" s="280" t="s">
        <v>252</v>
      </c>
      <c r="D127" s="280"/>
      <c r="E127" s="281">
        <v>0</v>
      </c>
    </row>
    <row r="128" spans="1:21" ht="18" hidden="1" customHeight="1" thickBot="1" x14ac:dyDescent="0.3">
      <c r="A128" s="283" t="s">
        <v>260</v>
      </c>
      <c r="B128" s="283"/>
      <c r="C128" s="283"/>
      <c r="D128" s="285" t="s">
        <v>264</v>
      </c>
      <c r="E128" s="286">
        <f>SUM(E124:E127)</f>
        <v>0</v>
      </c>
    </row>
    <row r="129" spans="1:5" ht="18" hidden="1" customHeight="1" x14ac:dyDescent="0.25">
      <c r="A129" s="444" t="s">
        <v>265</v>
      </c>
      <c r="B129" s="288" t="s">
        <v>312</v>
      </c>
      <c r="C129" s="280" t="s">
        <v>252</v>
      </c>
      <c r="D129" s="280"/>
      <c r="E129" s="281">
        <v>0</v>
      </c>
    </row>
    <row r="130" spans="1:5" ht="18" hidden="1" customHeight="1" x14ac:dyDescent="0.25">
      <c r="A130" s="444"/>
      <c r="B130" s="279" t="s">
        <v>313</v>
      </c>
      <c r="C130" s="280" t="s">
        <v>252</v>
      </c>
      <c r="D130" s="280"/>
      <c r="E130" s="281">
        <v>0</v>
      </c>
    </row>
    <row r="131" spans="1:5" ht="18" hidden="1" customHeight="1" x14ac:dyDescent="0.25">
      <c r="A131" s="444"/>
      <c r="B131" s="279" t="s">
        <v>314</v>
      </c>
      <c r="C131" s="280" t="s">
        <v>252</v>
      </c>
      <c r="D131" s="280"/>
      <c r="E131" s="281">
        <v>0</v>
      </c>
    </row>
    <row r="132" spans="1:5" ht="18" hidden="1" customHeight="1" x14ac:dyDescent="0.25">
      <c r="A132" s="444"/>
      <c r="B132" s="279" t="s">
        <v>315</v>
      </c>
      <c r="C132" s="280" t="s">
        <v>252</v>
      </c>
      <c r="D132" s="280"/>
      <c r="E132" s="281">
        <v>0</v>
      </c>
    </row>
    <row r="133" spans="1:5" ht="18" hidden="1" customHeight="1" x14ac:dyDescent="0.25">
      <c r="A133" s="444"/>
      <c r="B133" s="279" t="s">
        <v>316</v>
      </c>
      <c r="C133" s="280" t="s">
        <v>252</v>
      </c>
      <c r="D133" s="280"/>
      <c r="E133" s="281">
        <v>0</v>
      </c>
    </row>
    <row r="134" spans="1:5" ht="18" hidden="1" customHeight="1" x14ac:dyDescent="0.25">
      <c r="A134" s="444"/>
      <c r="B134" s="279" t="s">
        <v>317</v>
      </c>
      <c r="C134" s="280" t="s">
        <v>252</v>
      </c>
      <c r="D134" s="280"/>
      <c r="E134" s="281">
        <v>0</v>
      </c>
    </row>
    <row r="135" spans="1:5" ht="18" hidden="1" customHeight="1" x14ac:dyDescent="0.25">
      <c r="A135" s="444"/>
      <c r="B135" s="279" t="s">
        <v>318</v>
      </c>
      <c r="C135" s="280" t="s">
        <v>252</v>
      </c>
      <c r="D135" s="280"/>
      <c r="E135" s="281">
        <v>0</v>
      </c>
    </row>
    <row r="136" spans="1:5" ht="18" hidden="1" customHeight="1" x14ac:dyDescent="0.25">
      <c r="A136" s="444"/>
      <c r="B136" s="279" t="s">
        <v>319</v>
      </c>
      <c r="C136" s="280" t="s">
        <v>252</v>
      </c>
      <c r="D136" s="280"/>
      <c r="E136" s="281">
        <v>0</v>
      </c>
    </row>
    <row r="137" spans="1:5" ht="18" hidden="1" customHeight="1" x14ac:dyDescent="0.25">
      <c r="A137" s="444"/>
      <c r="B137" s="279" t="s">
        <v>320</v>
      </c>
      <c r="C137" s="280" t="s">
        <v>252</v>
      </c>
      <c r="D137" s="280"/>
      <c r="E137" s="281">
        <v>0</v>
      </c>
    </row>
    <row r="138" spans="1:5" ht="18" hidden="1" customHeight="1" x14ac:dyDescent="0.25">
      <c r="A138" s="444"/>
      <c r="B138" s="279" t="s">
        <v>321</v>
      </c>
      <c r="C138" s="280" t="s">
        <v>252</v>
      </c>
      <c r="D138" s="280"/>
      <c r="E138" s="281">
        <v>0</v>
      </c>
    </row>
    <row r="139" spans="1:5" ht="18" hidden="1" customHeight="1" x14ac:dyDescent="0.25">
      <c r="A139" s="444"/>
      <c r="B139" s="279" t="s">
        <v>322</v>
      </c>
      <c r="C139" s="280" t="s">
        <v>252</v>
      </c>
      <c r="D139" s="280"/>
      <c r="E139" s="281">
        <v>0</v>
      </c>
    </row>
    <row r="140" spans="1:5" ht="18" hidden="1" customHeight="1" x14ac:dyDescent="0.25">
      <c r="A140" s="444"/>
      <c r="B140" s="279" t="s">
        <v>323</v>
      </c>
      <c r="C140" s="280" t="s">
        <v>252</v>
      </c>
      <c r="D140" s="280"/>
      <c r="E140" s="281">
        <v>0</v>
      </c>
    </row>
    <row r="141" spans="1:5" ht="18" hidden="1" customHeight="1" thickBot="1" x14ac:dyDescent="0.3">
      <c r="A141" s="444"/>
      <c r="B141" s="282" t="s">
        <v>259</v>
      </c>
      <c r="C141" s="280" t="s">
        <v>252</v>
      </c>
      <c r="D141" s="280"/>
      <c r="E141" s="281">
        <v>0</v>
      </c>
    </row>
    <row r="142" spans="1:5" ht="18" hidden="1" customHeight="1" thickBot="1" x14ac:dyDescent="0.3">
      <c r="A142" s="283" t="s">
        <v>260</v>
      </c>
      <c r="B142" s="283"/>
      <c r="C142" s="283"/>
      <c r="D142" s="285" t="s">
        <v>276</v>
      </c>
      <c r="E142" s="286">
        <f>SUM(E129:E141)</f>
        <v>0</v>
      </c>
    </row>
    <row r="143" spans="1:5" ht="18" hidden="1" customHeight="1" x14ac:dyDescent="0.25">
      <c r="A143" s="444" t="s">
        <v>92</v>
      </c>
      <c r="B143" s="279" t="s">
        <v>307</v>
      </c>
      <c r="C143" s="293"/>
      <c r="D143" s="293"/>
      <c r="E143" s="281">
        <v>0</v>
      </c>
    </row>
    <row r="144" spans="1:5" ht="18" hidden="1" customHeight="1" x14ac:dyDescent="0.25">
      <c r="A144" s="444"/>
      <c r="B144" s="279" t="s">
        <v>277</v>
      </c>
      <c r="C144" s="293"/>
      <c r="D144" s="293"/>
      <c r="E144" s="281">
        <v>0</v>
      </c>
    </row>
    <row r="145" spans="1:21" ht="18" hidden="1" customHeight="1" thickBot="1" x14ac:dyDescent="0.3">
      <c r="A145" s="444"/>
      <c r="B145" s="282" t="s">
        <v>259</v>
      </c>
      <c r="C145" s="293"/>
      <c r="D145" s="293"/>
      <c r="E145" s="281">
        <v>0</v>
      </c>
    </row>
    <row r="146" spans="1:21" ht="18" hidden="1" customHeight="1" thickBot="1" x14ac:dyDescent="0.3">
      <c r="A146" s="283" t="s">
        <v>260</v>
      </c>
      <c r="B146" s="283"/>
      <c r="C146" s="283"/>
      <c r="D146" s="285" t="s">
        <v>324</v>
      </c>
      <c r="E146" s="286">
        <f>SUM(E143:E145)</f>
        <v>0</v>
      </c>
    </row>
    <row r="147" spans="1:21" ht="25.5" hidden="1" x14ac:dyDescent="0.25">
      <c r="A147" s="287" t="s">
        <v>283</v>
      </c>
      <c r="B147" s="279" t="s">
        <v>259</v>
      </c>
      <c r="C147" s="293"/>
      <c r="D147" s="293"/>
      <c r="E147" s="281">
        <v>0</v>
      </c>
    </row>
    <row r="148" spans="1:21" ht="18" hidden="1" customHeight="1" thickBot="1" x14ac:dyDescent="0.3">
      <c r="A148" s="283" t="s">
        <v>260</v>
      </c>
      <c r="B148" s="283"/>
      <c r="C148" s="283"/>
      <c r="D148" s="285" t="s">
        <v>284</v>
      </c>
      <c r="E148" s="286">
        <f>SUM(E147:E147)</f>
        <v>0</v>
      </c>
    </row>
    <row r="149" spans="1:21" ht="18" hidden="1" customHeight="1" x14ac:dyDescent="0.25">
      <c r="A149" s="294"/>
      <c r="B149" s="295"/>
      <c r="C149" s="295"/>
      <c r="D149" s="295"/>
      <c r="E149" s="295"/>
      <c r="F149" s="276"/>
    </row>
    <row r="150" spans="1:21" s="246" customFormat="1" ht="30" hidden="1" customHeight="1" x14ac:dyDescent="0.25">
      <c r="A150" s="443" t="s">
        <v>285</v>
      </c>
      <c r="B150" s="443"/>
      <c r="C150" s="443"/>
      <c r="D150" s="443"/>
      <c r="E150" s="443"/>
    </row>
    <row r="151" spans="1:21" ht="63.75" hidden="1" x14ac:dyDescent="0.25">
      <c r="A151" s="294"/>
      <c r="B151" s="277" t="s">
        <v>254</v>
      </c>
      <c r="C151" s="277" t="s">
        <v>286</v>
      </c>
      <c r="D151" s="277" t="s">
        <v>287</v>
      </c>
      <c r="E151" s="277" t="s">
        <v>288</v>
      </c>
      <c r="G151" s="296"/>
      <c r="P151" s="246"/>
      <c r="Q151" s="246"/>
      <c r="R151" s="246"/>
      <c r="S151" s="246"/>
      <c r="T151" s="246"/>
      <c r="U151" s="246"/>
    </row>
    <row r="152" spans="1:21" ht="18" hidden="1" customHeight="1" x14ac:dyDescent="0.25">
      <c r="A152" s="444" t="s">
        <v>289</v>
      </c>
      <c r="B152" s="297" t="s">
        <v>290</v>
      </c>
      <c r="C152" s="280"/>
      <c r="D152" s="281">
        <v>0</v>
      </c>
      <c r="E152" s="281">
        <v>0</v>
      </c>
      <c r="G152" s="296"/>
      <c r="P152" s="246"/>
      <c r="Q152" s="246"/>
      <c r="R152" s="246"/>
      <c r="S152" s="246"/>
      <c r="T152" s="246"/>
      <c r="U152" s="246"/>
    </row>
    <row r="153" spans="1:21" ht="18" hidden="1" customHeight="1" x14ac:dyDescent="0.25">
      <c r="A153" s="444"/>
      <c r="B153" s="297" t="s">
        <v>291</v>
      </c>
      <c r="C153" s="280"/>
      <c r="D153" s="281">
        <v>0</v>
      </c>
      <c r="E153" s="281">
        <v>0</v>
      </c>
      <c r="G153" s="296"/>
      <c r="P153" s="246"/>
      <c r="Q153" s="246"/>
      <c r="R153" s="246"/>
      <c r="S153" s="246"/>
      <c r="T153" s="246"/>
      <c r="U153" s="246"/>
    </row>
    <row r="154" spans="1:21" ht="18" hidden="1" customHeight="1" x14ac:dyDescent="0.25">
      <c r="A154" s="444"/>
      <c r="B154" s="297" t="s">
        <v>292</v>
      </c>
      <c r="C154" s="280"/>
      <c r="D154" s="281">
        <v>0</v>
      </c>
      <c r="E154" s="281">
        <v>0</v>
      </c>
      <c r="G154" s="296"/>
      <c r="P154" s="246"/>
      <c r="Q154" s="246"/>
      <c r="R154" s="246"/>
      <c r="S154" s="246"/>
      <c r="T154" s="246"/>
      <c r="U154" s="246"/>
    </row>
    <row r="155" spans="1:21" ht="18" hidden="1" customHeight="1" x14ac:dyDescent="0.25">
      <c r="A155" s="444"/>
      <c r="B155" s="298" t="s">
        <v>293</v>
      </c>
      <c r="C155" s="280"/>
      <c r="D155" s="281">
        <v>0</v>
      </c>
      <c r="E155" s="281">
        <v>0</v>
      </c>
      <c r="G155" s="296"/>
      <c r="P155" s="246"/>
      <c r="Q155" s="246"/>
      <c r="R155" s="246"/>
      <c r="S155" s="246"/>
      <c r="T155" s="246"/>
      <c r="U155" s="246"/>
    </row>
    <row r="156" spans="1:21" ht="18" hidden="1" customHeight="1" thickBot="1" x14ac:dyDescent="0.3">
      <c r="A156" s="444"/>
      <c r="B156" s="299" t="s">
        <v>259</v>
      </c>
      <c r="C156" s="280"/>
      <c r="D156" s="281">
        <v>0</v>
      </c>
      <c r="E156" s="281">
        <v>0</v>
      </c>
      <c r="G156" s="296"/>
      <c r="P156" s="246"/>
      <c r="Q156" s="246"/>
      <c r="R156" s="246"/>
      <c r="S156" s="246"/>
      <c r="T156" s="246"/>
      <c r="U156" s="246"/>
    </row>
    <row r="157" spans="1:21" ht="18" hidden="1" customHeight="1" thickBot="1" x14ac:dyDescent="0.3">
      <c r="A157" s="283" t="s">
        <v>260</v>
      </c>
      <c r="B157" s="283"/>
      <c r="C157" s="283"/>
      <c r="D157" s="285" t="s">
        <v>294</v>
      </c>
      <c r="E157" s="286">
        <f>SUM(E152:E156)</f>
        <v>0</v>
      </c>
      <c r="F157" s="300"/>
      <c r="G157" s="276"/>
      <c r="P157" s="246"/>
      <c r="Q157" s="246"/>
      <c r="R157" s="246"/>
      <c r="S157" s="246"/>
      <c r="T157" s="246"/>
      <c r="U157" s="246"/>
    </row>
    <row r="158" spans="1:21" s="260" customFormat="1" ht="35.1" hidden="1" customHeight="1" thickBot="1" x14ac:dyDescent="0.3">
      <c r="A158" s="301"/>
      <c r="B158" s="445" t="s">
        <v>295</v>
      </c>
      <c r="C158" s="445"/>
      <c r="D158" s="445"/>
      <c r="E158" s="445"/>
    </row>
    <row r="159" spans="1:21" s="260" customFormat="1" ht="15" hidden="1" thickBot="1" x14ac:dyDescent="0.3">
      <c r="A159" s="283" t="s">
        <v>260</v>
      </c>
      <c r="B159" s="283"/>
      <c r="C159" s="283"/>
      <c r="D159" s="285" t="s">
        <v>296</v>
      </c>
      <c r="E159" s="286">
        <v>0</v>
      </c>
    </row>
    <row r="160" spans="1:21" s="260" customFormat="1" ht="15" hidden="1" x14ac:dyDescent="0.25">
      <c r="F160" s="303" t="s">
        <v>297</v>
      </c>
    </row>
    <row r="161" spans="1:6" s="246" customFormat="1" ht="32.1" hidden="1" customHeight="1" x14ac:dyDescent="0.25">
      <c r="A161" s="437" t="s">
        <v>245</v>
      </c>
      <c r="B161" s="437"/>
      <c r="C161" s="437"/>
      <c r="D161" s="437"/>
      <c r="E161" s="437"/>
    </row>
    <row r="162" spans="1:6" s="246" customFormat="1" ht="29.45" hidden="1" customHeight="1" x14ac:dyDescent="0.25">
      <c r="A162" s="443" t="s">
        <v>253</v>
      </c>
      <c r="B162" s="443"/>
      <c r="C162" s="443"/>
      <c r="D162" s="443"/>
      <c r="E162" s="443"/>
    </row>
    <row r="163" spans="1:6" ht="25.5" hidden="1" x14ac:dyDescent="0.25">
      <c r="B163" s="277" t="s">
        <v>254</v>
      </c>
      <c r="C163" s="277" t="s">
        <v>255</v>
      </c>
      <c r="D163" s="277" t="s">
        <v>256</v>
      </c>
      <c r="E163" s="278" t="s">
        <v>257</v>
      </c>
    </row>
    <row r="164" spans="1:6" ht="18" hidden="1" customHeight="1" x14ac:dyDescent="0.25">
      <c r="A164" s="444" t="s">
        <v>89</v>
      </c>
      <c r="B164" s="279" t="s">
        <v>258</v>
      </c>
      <c r="C164" s="280" t="s">
        <v>252</v>
      </c>
      <c r="D164" s="280"/>
      <c r="E164" s="281">
        <v>0</v>
      </c>
    </row>
    <row r="165" spans="1:6" ht="18" hidden="1" customHeight="1" thickBot="1" x14ac:dyDescent="0.3">
      <c r="A165" s="444"/>
      <c r="B165" s="282" t="s">
        <v>259</v>
      </c>
      <c r="C165" s="280" t="s">
        <v>252</v>
      </c>
      <c r="D165" s="280"/>
      <c r="E165" s="281">
        <v>0</v>
      </c>
    </row>
    <row r="166" spans="1:6" ht="18" hidden="1" customHeight="1" thickBot="1" x14ac:dyDescent="0.3">
      <c r="A166" s="283" t="s">
        <v>260</v>
      </c>
      <c r="B166" s="305"/>
      <c r="C166" s="283"/>
      <c r="D166" s="285" t="s">
        <v>261</v>
      </c>
      <c r="E166" s="286">
        <f>SUM(E164:E165)</f>
        <v>0</v>
      </c>
    </row>
    <row r="167" spans="1:6" ht="18" hidden="1" customHeight="1" x14ac:dyDescent="0.25">
      <c r="A167" s="444" t="s">
        <v>90</v>
      </c>
      <c r="B167" s="279" t="s">
        <v>310</v>
      </c>
      <c r="C167" s="280" t="s">
        <v>252</v>
      </c>
      <c r="D167" s="280"/>
      <c r="E167" s="281">
        <v>0</v>
      </c>
    </row>
    <row r="168" spans="1:6" ht="18" hidden="1" customHeight="1" x14ac:dyDescent="0.25">
      <c r="A168" s="444"/>
      <c r="B168" s="279" t="s">
        <v>263</v>
      </c>
      <c r="C168" s="280" t="s">
        <v>252</v>
      </c>
      <c r="D168" s="280"/>
      <c r="E168" s="281">
        <v>0</v>
      </c>
    </row>
    <row r="169" spans="1:6" ht="18" hidden="1" customHeight="1" thickBot="1" x14ac:dyDescent="0.3">
      <c r="A169" s="444"/>
      <c r="B169" s="282" t="s">
        <v>259</v>
      </c>
      <c r="C169" s="280" t="s">
        <v>252</v>
      </c>
      <c r="D169" s="280"/>
      <c r="E169" s="281">
        <v>0</v>
      </c>
    </row>
    <row r="170" spans="1:6" ht="18" hidden="1" customHeight="1" thickBot="1" x14ac:dyDescent="0.3">
      <c r="A170" s="283" t="s">
        <v>260</v>
      </c>
      <c r="B170" s="305"/>
      <c r="C170" s="283"/>
      <c r="D170" s="285" t="s">
        <v>264</v>
      </c>
      <c r="E170" s="286">
        <f>SUM(E167:E169)</f>
        <v>0</v>
      </c>
    </row>
    <row r="171" spans="1:6" ht="18" hidden="1" customHeight="1" x14ac:dyDescent="0.25">
      <c r="A171" s="444" t="s">
        <v>265</v>
      </c>
      <c r="B171" s="279" t="s">
        <v>325</v>
      </c>
      <c r="C171" s="280" t="s">
        <v>252</v>
      </c>
      <c r="D171" s="280"/>
      <c r="E171" s="281">
        <v>0</v>
      </c>
    </row>
    <row r="172" spans="1:6" ht="18" hidden="1" customHeight="1" x14ac:dyDescent="0.25">
      <c r="A172" s="444"/>
      <c r="B172" s="279" t="s">
        <v>326</v>
      </c>
      <c r="C172" s="280" t="s">
        <v>252</v>
      </c>
      <c r="D172" s="280"/>
      <c r="E172" s="281">
        <v>0</v>
      </c>
    </row>
    <row r="173" spans="1:6" ht="18" hidden="1" customHeight="1" x14ac:dyDescent="0.25">
      <c r="A173" s="444"/>
      <c r="B173" s="279" t="s">
        <v>327</v>
      </c>
      <c r="C173" s="280" t="s">
        <v>252</v>
      </c>
      <c r="D173" s="280"/>
      <c r="E173" s="281">
        <v>0</v>
      </c>
      <c r="F173" s="276"/>
    </row>
    <row r="174" spans="1:6" ht="18" hidden="1" customHeight="1" x14ac:dyDescent="0.25">
      <c r="A174" s="444"/>
      <c r="B174" s="279" t="s">
        <v>328</v>
      </c>
      <c r="C174" s="280" t="s">
        <v>252</v>
      </c>
      <c r="D174" s="280"/>
      <c r="E174" s="281">
        <v>0</v>
      </c>
      <c r="F174" s="276"/>
    </row>
    <row r="175" spans="1:6" ht="18" hidden="1" customHeight="1" x14ac:dyDescent="0.25">
      <c r="A175" s="444"/>
      <c r="B175" s="279" t="s">
        <v>329</v>
      </c>
      <c r="C175" s="280" t="s">
        <v>252</v>
      </c>
      <c r="D175" s="280"/>
      <c r="E175" s="281">
        <v>0</v>
      </c>
      <c r="F175" s="276"/>
    </row>
    <row r="176" spans="1:6" ht="18" hidden="1" customHeight="1" x14ac:dyDescent="0.25">
      <c r="A176" s="444"/>
      <c r="B176" s="279" t="s">
        <v>330</v>
      </c>
      <c r="C176" s="280" t="s">
        <v>252</v>
      </c>
      <c r="D176" s="280"/>
      <c r="E176" s="281">
        <v>0</v>
      </c>
      <c r="F176" s="276"/>
    </row>
    <row r="177" spans="1:6" ht="18" hidden="1" customHeight="1" x14ac:dyDescent="0.25">
      <c r="A177" s="444"/>
      <c r="B177" s="279" t="s">
        <v>331</v>
      </c>
      <c r="C177" s="280" t="s">
        <v>252</v>
      </c>
      <c r="D177" s="280"/>
      <c r="E177" s="281">
        <v>0</v>
      </c>
      <c r="F177" s="276"/>
    </row>
    <row r="178" spans="1:6" ht="18" hidden="1" customHeight="1" x14ac:dyDescent="0.25">
      <c r="A178" s="444"/>
      <c r="B178" s="279" t="s">
        <v>332</v>
      </c>
      <c r="C178" s="280" t="s">
        <v>252</v>
      </c>
      <c r="D178" s="280"/>
      <c r="E178" s="281">
        <v>0</v>
      </c>
      <c r="F178" s="276"/>
    </row>
    <row r="179" spans="1:6" ht="18" hidden="1" customHeight="1" x14ac:dyDescent="0.25">
      <c r="A179" s="444"/>
      <c r="B179" s="279" t="s">
        <v>333</v>
      </c>
      <c r="C179" s="280" t="s">
        <v>252</v>
      </c>
      <c r="D179" s="280"/>
      <c r="E179" s="281">
        <v>0</v>
      </c>
      <c r="F179" s="276"/>
    </row>
    <row r="180" spans="1:6" ht="18" hidden="1" customHeight="1" x14ac:dyDescent="0.25">
      <c r="A180" s="444"/>
      <c r="B180" s="279" t="s">
        <v>334</v>
      </c>
      <c r="C180" s="280" t="s">
        <v>252</v>
      </c>
      <c r="D180" s="280"/>
      <c r="E180" s="281">
        <v>0</v>
      </c>
      <c r="F180" s="276"/>
    </row>
    <row r="181" spans="1:6" ht="18" hidden="1" customHeight="1" x14ac:dyDescent="0.25">
      <c r="A181" s="444"/>
      <c r="B181" s="279" t="s">
        <v>335</v>
      </c>
      <c r="C181" s="280" t="s">
        <v>252</v>
      </c>
      <c r="D181" s="280"/>
      <c r="E181" s="281">
        <v>0</v>
      </c>
      <c r="F181" s="276"/>
    </row>
    <row r="182" spans="1:6" ht="18" hidden="1" customHeight="1" x14ac:dyDescent="0.25">
      <c r="A182" s="444"/>
      <c r="B182" s="279" t="s">
        <v>336</v>
      </c>
      <c r="C182" s="280" t="s">
        <v>252</v>
      </c>
      <c r="D182" s="280"/>
      <c r="E182" s="281">
        <v>0</v>
      </c>
      <c r="F182" s="276"/>
    </row>
    <row r="183" spans="1:6" ht="18" hidden="1" customHeight="1" x14ac:dyDescent="0.25">
      <c r="A183" s="444"/>
      <c r="B183" s="279" t="s">
        <v>337</v>
      </c>
      <c r="C183" s="280" t="s">
        <v>252</v>
      </c>
      <c r="D183" s="280"/>
      <c r="E183" s="281">
        <v>0</v>
      </c>
      <c r="F183" s="276"/>
    </row>
    <row r="184" spans="1:6" ht="18" hidden="1" customHeight="1" x14ac:dyDescent="0.25">
      <c r="A184" s="444"/>
      <c r="B184" s="279" t="s">
        <v>338</v>
      </c>
      <c r="C184" s="280" t="s">
        <v>252</v>
      </c>
      <c r="D184" s="280"/>
      <c r="E184" s="281">
        <v>0</v>
      </c>
      <c r="F184" s="276"/>
    </row>
    <row r="185" spans="1:6" ht="18" hidden="1" customHeight="1" x14ac:dyDescent="0.25">
      <c r="A185" s="444"/>
      <c r="B185" s="279" t="s">
        <v>339</v>
      </c>
      <c r="C185" s="280" t="s">
        <v>252</v>
      </c>
      <c r="D185" s="280"/>
      <c r="E185" s="281">
        <v>0</v>
      </c>
      <c r="F185" s="276"/>
    </row>
    <row r="186" spans="1:6" ht="18" hidden="1" customHeight="1" x14ac:dyDescent="0.25">
      <c r="A186" s="444"/>
      <c r="B186" s="279" t="s">
        <v>340</v>
      </c>
      <c r="C186" s="280" t="s">
        <v>252</v>
      </c>
      <c r="D186" s="280"/>
      <c r="E186" s="281">
        <v>0</v>
      </c>
      <c r="F186" s="276"/>
    </row>
    <row r="187" spans="1:6" ht="18" hidden="1" customHeight="1" x14ac:dyDescent="0.25">
      <c r="A187" s="444"/>
      <c r="B187" s="279" t="s">
        <v>341</v>
      </c>
      <c r="C187" s="280" t="s">
        <v>252</v>
      </c>
      <c r="D187" s="280"/>
      <c r="E187" s="281">
        <v>0</v>
      </c>
      <c r="F187" s="276"/>
    </row>
    <row r="188" spans="1:6" ht="18" hidden="1" customHeight="1" x14ac:dyDescent="0.25">
      <c r="A188" s="444"/>
      <c r="B188" s="279" t="s">
        <v>342</v>
      </c>
      <c r="C188" s="280" t="s">
        <v>252</v>
      </c>
      <c r="D188" s="280"/>
      <c r="E188" s="281">
        <v>0</v>
      </c>
      <c r="F188" s="276"/>
    </row>
    <row r="189" spans="1:6" ht="18" hidden="1" customHeight="1" x14ac:dyDescent="0.25">
      <c r="A189" s="444"/>
      <c r="B189" s="279" t="s">
        <v>343</v>
      </c>
      <c r="C189" s="280" t="s">
        <v>252</v>
      </c>
      <c r="D189" s="280"/>
      <c r="E189" s="281">
        <v>0</v>
      </c>
    </row>
    <row r="190" spans="1:6" ht="18" hidden="1" customHeight="1" x14ac:dyDescent="0.25">
      <c r="A190" s="444"/>
      <c r="B190" s="279" t="s">
        <v>344</v>
      </c>
      <c r="C190" s="280" t="s">
        <v>252</v>
      </c>
      <c r="D190" s="280"/>
      <c r="E190" s="281">
        <v>0</v>
      </c>
    </row>
    <row r="191" spans="1:6" ht="18" hidden="1" customHeight="1" x14ac:dyDescent="0.25">
      <c r="A191" s="444"/>
      <c r="B191" s="279" t="s">
        <v>345</v>
      </c>
      <c r="C191" s="280" t="s">
        <v>252</v>
      </c>
      <c r="D191" s="280"/>
      <c r="E191" s="281">
        <v>0</v>
      </c>
    </row>
    <row r="192" spans="1:6" ht="18" hidden="1" customHeight="1" x14ac:dyDescent="0.25">
      <c r="A192" s="444"/>
      <c r="B192" s="279" t="s">
        <v>346</v>
      </c>
      <c r="C192" s="280" t="s">
        <v>252</v>
      </c>
      <c r="D192" s="280"/>
      <c r="E192" s="281">
        <v>0</v>
      </c>
    </row>
    <row r="193" spans="1:21" ht="18" hidden="1" customHeight="1" thickBot="1" x14ac:dyDescent="0.3">
      <c r="A193" s="444"/>
      <c r="B193" s="282" t="s">
        <v>259</v>
      </c>
      <c r="C193" s="280" t="s">
        <v>252</v>
      </c>
      <c r="D193" s="280"/>
      <c r="E193" s="281">
        <v>0</v>
      </c>
    </row>
    <row r="194" spans="1:21" ht="18" hidden="1" customHeight="1" thickBot="1" x14ac:dyDescent="0.3">
      <c r="A194" s="283" t="s">
        <v>260</v>
      </c>
      <c r="B194" s="305"/>
      <c r="C194" s="283"/>
      <c r="D194" s="285" t="s">
        <v>276</v>
      </c>
      <c r="E194" s="286">
        <f>SUM(E171:E193)</f>
        <v>0</v>
      </c>
    </row>
    <row r="195" spans="1:21" ht="18" hidden="1" customHeight="1" x14ac:dyDescent="0.25">
      <c r="A195" s="444" t="s">
        <v>92</v>
      </c>
      <c r="B195" s="279" t="s">
        <v>307</v>
      </c>
      <c r="C195" s="293"/>
      <c r="D195" s="293"/>
      <c r="E195" s="281">
        <v>0</v>
      </c>
    </row>
    <row r="196" spans="1:21" ht="18" hidden="1" customHeight="1" x14ac:dyDescent="0.25">
      <c r="A196" s="444"/>
      <c r="B196" s="279" t="s">
        <v>277</v>
      </c>
      <c r="C196" s="293"/>
      <c r="D196" s="293"/>
      <c r="E196" s="281">
        <v>0</v>
      </c>
    </row>
    <row r="197" spans="1:21" ht="18" hidden="1" customHeight="1" x14ac:dyDescent="0.25">
      <c r="A197" s="444"/>
      <c r="B197" s="279" t="s">
        <v>347</v>
      </c>
      <c r="C197" s="293"/>
      <c r="D197" s="293"/>
      <c r="E197" s="281">
        <v>0</v>
      </c>
    </row>
    <row r="198" spans="1:21" ht="18" hidden="1" customHeight="1" thickBot="1" x14ac:dyDescent="0.3">
      <c r="A198" s="444"/>
      <c r="B198" s="282" t="s">
        <v>259</v>
      </c>
      <c r="C198" s="293"/>
      <c r="D198" s="293"/>
      <c r="E198" s="281">
        <v>0</v>
      </c>
    </row>
    <row r="199" spans="1:21" ht="18" hidden="1" customHeight="1" thickBot="1" x14ac:dyDescent="0.3">
      <c r="A199" s="283" t="s">
        <v>260</v>
      </c>
      <c r="B199" s="305"/>
      <c r="C199" s="283"/>
      <c r="D199" s="285" t="s">
        <v>282</v>
      </c>
      <c r="E199" s="286">
        <f>SUM(E195:E198)</f>
        <v>0</v>
      </c>
    </row>
    <row r="200" spans="1:21" ht="18" hidden="1" customHeight="1" x14ac:dyDescent="0.25">
      <c r="A200" s="444" t="s">
        <v>283</v>
      </c>
      <c r="B200" s="279" t="s">
        <v>348</v>
      </c>
      <c r="C200" s="293"/>
      <c r="D200" s="293"/>
      <c r="E200" s="281">
        <v>0</v>
      </c>
    </row>
    <row r="201" spans="1:21" ht="18" hidden="1" customHeight="1" x14ac:dyDescent="0.25">
      <c r="A201" s="444"/>
      <c r="B201" s="279" t="s">
        <v>349</v>
      </c>
      <c r="C201" s="293"/>
      <c r="D201" s="293"/>
      <c r="E201" s="281">
        <v>0</v>
      </c>
    </row>
    <row r="202" spans="1:21" ht="18" hidden="1" customHeight="1" thickBot="1" x14ac:dyDescent="0.3">
      <c r="A202" s="444"/>
      <c r="B202" s="282" t="s">
        <v>259</v>
      </c>
      <c r="C202" s="306"/>
      <c r="D202" s="306"/>
      <c r="E202" s="281">
        <v>0</v>
      </c>
    </row>
    <row r="203" spans="1:21" ht="18" hidden="1" customHeight="1" thickBot="1" x14ac:dyDescent="0.3">
      <c r="A203" s="283" t="s">
        <v>260</v>
      </c>
      <c r="B203" s="307"/>
      <c r="C203" s="283"/>
      <c r="D203" s="285" t="s">
        <v>350</v>
      </c>
      <c r="E203" s="286">
        <f>SUM(E200:E202)</f>
        <v>0</v>
      </c>
    </row>
    <row r="204" spans="1:21" ht="18" hidden="1" customHeight="1" x14ac:dyDescent="0.25">
      <c r="A204" s="294"/>
      <c r="B204" s="295"/>
      <c r="C204" s="295"/>
      <c r="D204" s="295"/>
      <c r="E204" s="295"/>
      <c r="F204" s="276"/>
    </row>
    <row r="205" spans="1:21" s="246" customFormat="1" ht="27.95" hidden="1" customHeight="1" x14ac:dyDescent="0.25">
      <c r="A205" s="443" t="s">
        <v>285</v>
      </c>
      <c r="B205" s="443"/>
      <c r="C205" s="443"/>
      <c r="D205" s="443"/>
      <c r="E205" s="443"/>
    </row>
    <row r="206" spans="1:21" ht="63.75" hidden="1" x14ac:dyDescent="0.25">
      <c r="A206" s="294"/>
      <c r="B206" s="277" t="s">
        <v>254</v>
      </c>
      <c r="C206" s="277" t="s">
        <v>286</v>
      </c>
      <c r="D206" s="277" t="s">
        <v>287</v>
      </c>
      <c r="E206" s="277" t="s">
        <v>288</v>
      </c>
      <c r="G206" s="296"/>
      <c r="P206" s="246"/>
      <c r="Q206" s="246"/>
      <c r="R206" s="246"/>
      <c r="S206" s="246"/>
      <c r="T206" s="246"/>
      <c r="U206" s="246"/>
    </row>
    <row r="207" spans="1:21" ht="18" hidden="1" customHeight="1" x14ac:dyDescent="0.25">
      <c r="A207" s="444" t="s">
        <v>289</v>
      </c>
      <c r="B207" s="297" t="s">
        <v>290</v>
      </c>
      <c r="C207" s="280"/>
      <c r="D207" s="281">
        <v>0</v>
      </c>
      <c r="E207" s="281">
        <v>0</v>
      </c>
      <c r="G207" s="296"/>
      <c r="P207" s="246"/>
      <c r="Q207" s="246"/>
      <c r="R207" s="246"/>
      <c r="S207" s="246"/>
      <c r="T207" s="246"/>
      <c r="U207" s="246"/>
    </row>
    <row r="208" spans="1:21" ht="18" hidden="1" customHeight="1" x14ac:dyDescent="0.25">
      <c r="A208" s="444"/>
      <c r="B208" s="297" t="s">
        <v>291</v>
      </c>
      <c r="C208" s="280"/>
      <c r="D208" s="281">
        <v>0</v>
      </c>
      <c r="E208" s="281">
        <v>0</v>
      </c>
      <c r="G208" s="296"/>
      <c r="P208" s="246"/>
      <c r="Q208" s="246"/>
      <c r="R208" s="246"/>
      <c r="S208" s="246"/>
      <c r="T208" s="246"/>
      <c r="U208" s="246"/>
    </row>
    <row r="209" spans="1:21" ht="18" hidden="1" customHeight="1" x14ac:dyDescent="0.25">
      <c r="A209" s="444"/>
      <c r="B209" s="297" t="s">
        <v>292</v>
      </c>
      <c r="C209" s="280"/>
      <c r="D209" s="281">
        <v>0</v>
      </c>
      <c r="E209" s="281">
        <v>0</v>
      </c>
      <c r="G209" s="296"/>
      <c r="P209" s="246"/>
      <c r="Q209" s="246"/>
      <c r="R209" s="246"/>
      <c r="S209" s="246"/>
      <c r="T209" s="246"/>
      <c r="U209" s="246"/>
    </row>
    <row r="210" spans="1:21" ht="18" hidden="1" customHeight="1" x14ac:dyDescent="0.25">
      <c r="A210" s="444"/>
      <c r="B210" s="298" t="s">
        <v>293</v>
      </c>
      <c r="C210" s="280"/>
      <c r="D210" s="281">
        <v>0</v>
      </c>
      <c r="E210" s="281">
        <v>0</v>
      </c>
      <c r="G210" s="296"/>
      <c r="P210" s="246"/>
      <c r="Q210" s="246"/>
      <c r="R210" s="246"/>
      <c r="S210" s="246"/>
      <c r="T210" s="246"/>
      <c r="U210" s="246"/>
    </row>
    <row r="211" spans="1:21" ht="18" hidden="1" customHeight="1" thickBot="1" x14ac:dyDescent="0.3">
      <c r="A211" s="444"/>
      <c r="B211" s="299" t="s">
        <v>259</v>
      </c>
      <c r="C211" s="280"/>
      <c r="D211" s="281">
        <v>0</v>
      </c>
      <c r="E211" s="281">
        <v>0</v>
      </c>
      <c r="G211" s="296"/>
      <c r="P211" s="246"/>
      <c r="Q211" s="246"/>
      <c r="R211" s="246"/>
      <c r="S211" s="246"/>
      <c r="T211" s="246"/>
      <c r="U211" s="246"/>
    </row>
    <row r="212" spans="1:21" ht="18" hidden="1" customHeight="1" thickBot="1" x14ac:dyDescent="0.3">
      <c r="A212" s="283" t="s">
        <v>260</v>
      </c>
      <c r="B212" s="283"/>
      <c r="C212" s="283"/>
      <c r="D212" s="285" t="s">
        <v>294</v>
      </c>
      <c r="E212" s="286">
        <f>SUM(E207:E211)</f>
        <v>0</v>
      </c>
      <c r="F212" s="300"/>
      <c r="G212" s="276"/>
      <c r="P212" s="246"/>
      <c r="Q212" s="246"/>
      <c r="R212" s="246"/>
      <c r="S212" s="246"/>
      <c r="T212" s="246"/>
      <c r="U212" s="246"/>
    </row>
    <row r="213" spans="1:21" s="260" customFormat="1" ht="35.1" hidden="1" customHeight="1" thickBot="1" x14ac:dyDescent="0.3">
      <c r="A213" s="301"/>
      <c r="B213" s="445" t="s">
        <v>295</v>
      </c>
      <c r="C213" s="445"/>
      <c r="D213" s="445"/>
      <c r="E213" s="445"/>
    </row>
    <row r="214" spans="1:21" s="260" customFormat="1" ht="15" hidden="1" thickBot="1" x14ac:dyDescent="0.3">
      <c r="A214" s="283" t="s">
        <v>260</v>
      </c>
      <c r="B214" s="283"/>
      <c r="C214" s="283"/>
      <c r="D214" s="285" t="s">
        <v>296</v>
      </c>
      <c r="E214" s="286">
        <v>0</v>
      </c>
    </row>
    <row r="215" spans="1:21" ht="24.95" hidden="1" customHeight="1" x14ac:dyDescent="0.25">
      <c r="A215" s="294"/>
      <c r="B215" s="246"/>
      <c r="C215" s="246"/>
      <c r="D215" s="246"/>
      <c r="E215" s="246"/>
      <c r="F215" s="303" t="s">
        <v>297</v>
      </c>
    </row>
    <row r="216" spans="1:21" s="246" customFormat="1" ht="30.6" hidden="1" customHeight="1" x14ac:dyDescent="0.25">
      <c r="A216" s="437" t="s">
        <v>351</v>
      </c>
      <c r="B216" s="437"/>
      <c r="C216" s="437"/>
      <c r="D216" s="437"/>
      <c r="E216" s="437"/>
    </row>
    <row r="217" spans="1:21" s="246" customFormat="1" ht="27.6" hidden="1" customHeight="1" x14ac:dyDescent="0.25">
      <c r="A217" s="443" t="s">
        <v>253</v>
      </c>
      <c r="B217" s="443"/>
      <c r="C217" s="443"/>
      <c r="D217" s="443"/>
      <c r="E217" s="443"/>
    </row>
    <row r="218" spans="1:21" ht="25.5" hidden="1" x14ac:dyDescent="0.25">
      <c r="A218" s="294"/>
      <c r="B218" s="277" t="s">
        <v>254</v>
      </c>
      <c r="C218" s="277" t="s">
        <v>255</v>
      </c>
      <c r="D218" s="277" t="s">
        <v>256</v>
      </c>
      <c r="E218" s="278" t="s">
        <v>257</v>
      </c>
    </row>
    <row r="219" spans="1:21" ht="18" hidden="1" customHeight="1" x14ac:dyDescent="0.25">
      <c r="A219" s="444" t="s">
        <v>89</v>
      </c>
      <c r="B219" s="279" t="s">
        <v>258</v>
      </c>
      <c r="C219" s="280" t="s">
        <v>252</v>
      </c>
      <c r="D219" s="280"/>
      <c r="E219" s="281">
        <v>0</v>
      </c>
    </row>
    <row r="220" spans="1:21" ht="18" hidden="1" customHeight="1" thickBot="1" x14ac:dyDescent="0.3">
      <c r="A220" s="444"/>
      <c r="B220" s="282" t="s">
        <v>259</v>
      </c>
      <c r="C220" s="280" t="s">
        <v>252</v>
      </c>
      <c r="D220" s="280"/>
      <c r="E220" s="281">
        <v>0</v>
      </c>
    </row>
    <row r="221" spans="1:21" ht="18" hidden="1" customHeight="1" thickBot="1" x14ac:dyDescent="0.3">
      <c r="A221" s="283" t="s">
        <v>260</v>
      </c>
      <c r="B221" s="283"/>
      <c r="C221" s="283"/>
      <c r="D221" s="285" t="s">
        <v>261</v>
      </c>
      <c r="E221" s="286">
        <f>SUM(E219:E220)</f>
        <v>0</v>
      </c>
    </row>
    <row r="222" spans="1:21" ht="18" hidden="1" customHeight="1" x14ac:dyDescent="0.25">
      <c r="A222" s="444" t="s">
        <v>90</v>
      </c>
      <c r="B222" s="279" t="s">
        <v>310</v>
      </c>
      <c r="C222" s="280" t="s">
        <v>252</v>
      </c>
      <c r="D222" s="280"/>
      <c r="E222" s="281">
        <v>0</v>
      </c>
    </row>
    <row r="223" spans="1:21" ht="18" hidden="1" customHeight="1" thickBot="1" x14ac:dyDescent="0.3">
      <c r="A223" s="444"/>
      <c r="B223" s="282" t="s">
        <v>259</v>
      </c>
      <c r="C223" s="280" t="s">
        <v>252</v>
      </c>
      <c r="D223" s="280"/>
      <c r="E223" s="281">
        <v>0</v>
      </c>
    </row>
    <row r="224" spans="1:21" ht="18" hidden="1" customHeight="1" thickBot="1" x14ac:dyDescent="0.3">
      <c r="A224" s="283" t="s">
        <v>260</v>
      </c>
      <c r="B224" s="305"/>
      <c r="C224" s="283"/>
      <c r="D224" s="285" t="s">
        <v>264</v>
      </c>
      <c r="E224" s="286">
        <f>SUM(E222:E223)</f>
        <v>0</v>
      </c>
    </row>
    <row r="225" spans="1:21" ht="18" hidden="1" customHeight="1" x14ac:dyDescent="0.25">
      <c r="A225" s="444" t="s">
        <v>265</v>
      </c>
      <c r="B225" s="279" t="s">
        <v>352</v>
      </c>
      <c r="C225" s="280" t="s">
        <v>252</v>
      </c>
      <c r="D225" s="280"/>
      <c r="E225" s="281">
        <v>0</v>
      </c>
    </row>
    <row r="226" spans="1:21" ht="18" hidden="1" customHeight="1" x14ac:dyDescent="0.25">
      <c r="A226" s="444"/>
      <c r="B226" s="279" t="s">
        <v>353</v>
      </c>
      <c r="C226" s="280" t="s">
        <v>252</v>
      </c>
      <c r="D226" s="280"/>
      <c r="E226" s="281">
        <v>0</v>
      </c>
    </row>
    <row r="227" spans="1:21" ht="18" hidden="1" customHeight="1" x14ac:dyDescent="0.25">
      <c r="A227" s="444"/>
      <c r="B227" s="279" t="s">
        <v>354</v>
      </c>
      <c r="C227" s="280" t="s">
        <v>252</v>
      </c>
      <c r="D227" s="280"/>
      <c r="E227" s="281">
        <v>0</v>
      </c>
    </row>
    <row r="228" spans="1:21" ht="18" hidden="1" customHeight="1" x14ac:dyDescent="0.25">
      <c r="A228" s="444"/>
      <c r="B228" s="279" t="s">
        <v>355</v>
      </c>
      <c r="C228" s="280" t="s">
        <v>252</v>
      </c>
      <c r="D228" s="280"/>
      <c r="E228" s="281">
        <v>0</v>
      </c>
    </row>
    <row r="229" spans="1:21" ht="18" hidden="1" customHeight="1" x14ac:dyDescent="0.25">
      <c r="A229" s="444"/>
      <c r="B229" s="279" t="s">
        <v>356</v>
      </c>
      <c r="C229" s="280" t="s">
        <v>252</v>
      </c>
      <c r="D229" s="280"/>
      <c r="E229" s="281">
        <v>0</v>
      </c>
    </row>
    <row r="230" spans="1:21" ht="18" hidden="1" customHeight="1" thickBot="1" x14ac:dyDescent="0.3">
      <c r="A230" s="444"/>
      <c r="B230" s="282" t="s">
        <v>259</v>
      </c>
      <c r="C230" s="280" t="s">
        <v>252</v>
      </c>
      <c r="D230" s="280"/>
      <c r="E230" s="281">
        <v>0</v>
      </c>
    </row>
    <row r="231" spans="1:21" ht="18" hidden="1" customHeight="1" thickBot="1" x14ac:dyDescent="0.3">
      <c r="A231" s="283" t="s">
        <v>260</v>
      </c>
      <c r="B231" s="305"/>
      <c r="C231" s="283"/>
      <c r="D231" s="285" t="s">
        <v>276</v>
      </c>
      <c r="E231" s="286">
        <f>SUM(E225:E230)</f>
        <v>0</v>
      </c>
    </row>
    <row r="232" spans="1:21" ht="18" hidden="1" customHeight="1" x14ac:dyDescent="0.25">
      <c r="A232" s="444" t="s">
        <v>92</v>
      </c>
      <c r="B232" s="279" t="s">
        <v>307</v>
      </c>
      <c r="C232" s="293"/>
      <c r="D232" s="293"/>
      <c r="E232" s="281">
        <v>0</v>
      </c>
    </row>
    <row r="233" spans="1:21" ht="18" hidden="1" customHeight="1" x14ac:dyDescent="0.25">
      <c r="A233" s="444"/>
      <c r="B233" s="279" t="s">
        <v>277</v>
      </c>
      <c r="C233" s="293"/>
      <c r="D233" s="293"/>
      <c r="E233" s="281">
        <v>0</v>
      </c>
    </row>
    <row r="234" spans="1:21" ht="18" hidden="1" customHeight="1" thickBot="1" x14ac:dyDescent="0.3">
      <c r="A234" s="444"/>
      <c r="B234" s="282" t="s">
        <v>259</v>
      </c>
      <c r="C234" s="293"/>
      <c r="D234" s="293"/>
      <c r="E234" s="281">
        <v>0</v>
      </c>
    </row>
    <row r="235" spans="1:21" ht="18" hidden="1" customHeight="1" thickBot="1" x14ac:dyDescent="0.3">
      <c r="A235" s="283" t="s">
        <v>260</v>
      </c>
      <c r="B235" s="305"/>
      <c r="C235" s="283"/>
      <c r="D235" s="285" t="s">
        <v>282</v>
      </c>
      <c r="E235" s="286">
        <f>SUM(E232:E234)</f>
        <v>0</v>
      </c>
    </row>
    <row r="236" spans="1:21" ht="25.5" hidden="1" x14ac:dyDescent="0.25">
      <c r="A236" s="287" t="s">
        <v>283</v>
      </c>
      <c r="B236" s="279" t="s">
        <v>259</v>
      </c>
      <c r="C236" s="293"/>
      <c r="D236" s="293"/>
      <c r="E236" s="281">
        <v>0</v>
      </c>
    </row>
    <row r="237" spans="1:21" ht="18" hidden="1" customHeight="1" thickBot="1" x14ac:dyDescent="0.3">
      <c r="A237" s="283" t="s">
        <v>260</v>
      </c>
      <c r="B237" s="283"/>
      <c r="C237" s="283"/>
      <c r="D237" s="285" t="s">
        <v>284</v>
      </c>
      <c r="E237" s="286">
        <f>SUM(E236:E236)</f>
        <v>0</v>
      </c>
    </row>
    <row r="238" spans="1:21" ht="18" hidden="1" customHeight="1" x14ac:dyDescent="0.25">
      <c r="A238" s="294"/>
      <c r="B238" s="295"/>
      <c r="C238" s="295"/>
      <c r="D238" s="295"/>
      <c r="E238" s="295"/>
      <c r="F238" s="276"/>
    </row>
    <row r="239" spans="1:21" s="246" customFormat="1" ht="24.6" hidden="1" customHeight="1" x14ac:dyDescent="0.25">
      <c r="A239" s="443" t="s">
        <v>285</v>
      </c>
      <c r="B239" s="443"/>
      <c r="C239" s="443"/>
      <c r="D239" s="443"/>
      <c r="E239" s="443"/>
    </row>
    <row r="240" spans="1:21" ht="63.75" hidden="1" x14ac:dyDescent="0.25">
      <c r="A240" s="294"/>
      <c r="B240" s="277" t="s">
        <v>254</v>
      </c>
      <c r="C240" s="277" t="s">
        <v>286</v>
      </c>
      <c r="D240" s="277" t="s">
        <v>287</v>
      </c>
      <c r="E240" s="277" t="s">
        <v>288</v>
      </c>
      <c r="G240" s="296"/>
      <c r="P240" s="246"/>
      <c r="Q240" s="246"/>
      <c r="R240" s="246"/>
      <c r="S240" s="246"/>
      <c r="T240" s="246"/>
      <c r="U240" s="246"/>
    </row>
    <row r="241" spans="1:21" ht="18" hidden="1" customHeight="1" x14ac:dyDescent="0.25">
      <c r="A241" s="444" t="s">
        <v>289</v>
      </c>
      <c r="B241" s="297" t="s">
        <v>290</v>
      </c>
      <c r="C241" s="280"/>
      <c r="D241" s="281">
        <v>0</v>
      </c>
      <c r="E241" s="281">
        <v>0</v>
      </c>
      <c r="G241" s="296"/>
      <c r="P241" s="246"/>
      <c r="Q241" s="246"/>
      <c r="R241" s="246"/>
      <c r="S241" s="246"/>
      <c r="T241" s="246"/>
      <c r="U241" s="246"/>
    </row>
    <row r="242" spans="1:21" ht="18" hidden="1" customHeight="1" x14ac:dyDescent="0.25">
      <c r="A242" s="444"/>
      <c r="B242" s="297" t="s">
        <v>291</v>
      </c>
      <c r="C242" s="280"/>
      <c r="D242" s="281">
        <v>0</v>
      </c>
      <c r="E242" s="281">
        <v>0</v>
      </c>
      <c r="G242" s="296"/>
      <c r="P242" s="246"/>
      <c r="Q242" s="246"/>
      <c r="R242" s="246"/>
      <c r="S242" s="246"/>
      <c r="T242" s="246"/>
      <c r="U242" s="246"/>
    </row>
    <row r="243" spans="1:21" ht="18" hidden="1" customHeight="1" x14ac:dyDescent="0.25">
      <c r="A243" s="444"/>
      <c r="B243" s="297" t="s">
        <v>292</v>
      </c>
      <c r="C243" s="280"/>
      <c r="D243" s="281">
        <v>0</v>
      </c>
      <c r="E243" s="281">
        <v>0</v>
      </c>
      <c r="G243" s="296"/>
      <c r="P243" s="246"/>
      <c r="Q243" s="246"/>
      <c r="R243" s="246"/>
      <c r="S243" s="246"/>
      <c r="T243" s="246"/>
      <c r="U243" s="246"/>
    </row>
    <row r="244" spans="1:21" ht="18" hidden="1" customHeight="1" x14ac:dyDescent="0.25">
      <c r="A244" s="444"/>
      <c r="B244" s="298" t="s">
        <v>293</v>
      </c>
      <c r="C244" s="280"/>
      <c r="D244" s="281">
        <v>0</v>
      </c>
      <c r="E244" s="281">
        <v>0</v>
      </c>
      <c r="G244" s="296"/>
      <c r="P244" s="246"/>
      <c r="Q244" s="246"/>
      <c r="R244" s="246"/>
      <c r="S244" s="246"/>
      <c r="T244" s="246"/>
      <c r="U244" s="246"/>
    </row>
    <row r="245" spans="1:21" ht="18" hidden="1" customHeight="1" thickBot="1" x14ac:dyDescent="0.3">
      <c r="A245" s="444"/>
      <c r="B245" s="299" t="s">
        <v>259</v>
      </c>
      <c r="C245" s="280"/>
      <c r="D245" s="281">
        <v>0</v>
      </c>
      <c r="E245" s="281">
        <v>0</v>
      </c>
      <c r="G245" s="296"/>
      <c r="P245" s="246"/>
      <c r="Q245" s="246"/>
      <c r="R245" s="246"/>
      <c r="S245" s="246"/>
      <c r="T245" s="246"/>
      <c r="U245" s="246"/>
    </row>
    <row r="246" spans="1:21" ht="18" hidden="1" customHeight="1" thickBot="1" x14ac:dyDescent="0.3">
      <c r="A246" s="283" t="s">
        <v>260</v>
      </c>
      <c r="B246" s="283"/>
      <c r="C246" s="283"/>
      <c r="D246" s="285" t="s">
        <v>294</v>
      </c>
      <c r="E246" s="286">
        <f>SUM(E241:E245)</f>
        <v>0</v>
      </c>
      <c r="F246" s="300"/>
      <c r="G246" s="276"/>
      <c r="P246" s="246"/>
      <c r="Q246" s="246"/>
      <c r="R246" s="246"/>
      <c r="S246" s="246"/>
      <c r="T246" s="246"/>
      <c r="U246" s="246"/>
    </row>
    <row r="247" spans="1:21" s="260" customFormat="1" ht="35.1" hidden="1" customHeight="1" thickBot="1" x14ac:dyDescent="0.3">
      <c r="A247" s="301"/>
      <c r="B247" s="445" t="s">
        <v>295</v>
      </c>
      <c r="C247" s="445"/>
      <c r="D247" s="445"/>
      <c r="E247" s="445"/>
    </row>
    <row r="248" spans="1:21" s="260" customFormat="1" ht="15" hidden="1" thickBot="1" x14ac:dyDescent="0.3">
      <c r="A248" s="283" t="s">
        <v>260</v>
      </c>
      <c r="B248" s="283"/>
      <c r="C248" s="283"/>
      <c r="D248" s="285" t="s">
        <v>296</v>
      </c>
      <c r="E248" s="286">
        <v>0</v>
      </c>
    </row>
    <row r="249" spans="1:21" ht="35.1" hidden="1" customHeight="1" x14ac:dyDescent="0.25">
      <c r="A249" s="294"/>
      <c r="B249" s="246"/>
      <c r="C249" s="246"/>
      <c r="D249" s="246"/>
      <c r="E249" s="246"/>
      <c r="F249" s="276"/>
    </row>
    <row r="250" spans="1:21" ht="30" hidden="1" customHeight="1" x14ac:dyDescent="0.25">
      <c r="A250" s="294"/>
      <c r="B250" s="246"/>
      <c r="C250" s="246"/>
      <c r="D250" s="246"/>
      <c r="E250" s="246"/>
      <c r="F250" s="303" t="s">
        <v>297</v>
      </c>
    </row>
    <row r="251" spans="1:21" s="246" customFormat="1" ht="33.950000000000003" hidden="1" customHeight="1" x14ac:dyDescent="0.25">
      <c r="A251" s="437" t="s">
        <v>357</v>
      </c>
      <c r="B251" s="437"/>
      <c r="C251" s="437"/>
      <c r="D251" s="437"/>
      <c r="E251" s="437"/>
    </row>
    <row r="252" spans="1:21" s="246" customFormat="1" ht="26.1" hidden="1" customHeight="1" x14ac:dyDescent="0.25">
      <c r="A252" s="443" t="s">
        <v>253</v>
      </c>
      <c r="B252" s="443"/>
      <c r="C252" s="443"/>
      <c r="D252" s="443"/>
      <c r="E252" s="443"/>
    </row>
    <row r="253" spans="1:21" ht="25.5" hidden="1" x14ac:dyDescent="0.25">
      <c r="A253" s="294"/>
      <c r="B253" s="277" t="s">
        <v>254</v>
      </c>
      <c r="C253" s="277" t="s">
        <v>255</v>
      </c>
      <c r="D253" s="277" t="s">
        <v>256</v>
      </c>
      <c r="E253" s="278" t="s">
        <v>257</v>
      </c>
    </row>
    <row r="254" spans="1:21" ht="18" hidden="1" customHeight="1" x14ac:dyDescent="0.25">
      <c r="A254" s="444" t="s">
        <v>89</v>
      </c>
      <c r="B254" s="279" t="s">
        <v>258</v>
      </c>
      <c r="C254" s="280" t="s">
        <v>252</v>
      </c>
      <c r="D254" s="280"/>
      <c r="E254" s="281">
        <v>0</v>
      </c>
    </row>
    <row r="255" spans="1:21" ht="18" hidden="1" customHeight="1" thickBot="1" x14ac:dyDescent="0.3">
      <c r="A255" s="444"/>
      <c r="B255" s="282" t="s">
        <v>259</v>
      </c>
      <c r="C255" s="280" t="s">
        <v>252</v>
      </c>
      <c r="D255" s="280"/>
      <c r="E255" s="281">
        <v>0</v>
      </c>
    </row>
    <row r="256" spans="1:21" ht="18" hidden="1" customHeight="1" thickBot="1" x14ac:dyDescent="0.3">
      <c r="A256" s="283" t="s">
        <v>260</v>
      </c>
      <c r="B256" s="284"/>
      <c r="C256" s="283"/>
      <c r="D256" s="285" t="s">
        <v>261</v>
      </c>
      <c r="E256" s="286">
        <f>SUM(E254:E255)</f>
        <v>0</v>
      </c>
    </row>
    <row r="257" spans="1:5" ht="18" hidden="1" customHeight="1" x14ac:dyDescent="0.25">
      <c r="A257" s="444" t="s">
        <v>90</v>
      </c>
      <c r="B257" s="279" t="s">
        <v>310</v>
      </c>
      <c r="C257" s="280" t="s">
        <v>252</v>
      </c>
      <c r="D257" s="280"/>
      <c r="E257" s="281">
        <v>0</v>
      </c>
    </row>
    <row r="258" spans="1:5" ht="18" hidden="1" customHeight="1" x14ac:dyDescent="0.25">
      <c r="A258" s="444"/>
      <c r="B258" s="279" t="s">
        <v>263</v>
      </c>
      <c r="C258" s="280" t="s">
        <v>252</v>
      </c>
      <c r="D258" s="280"/>
      <c r="E258" s="281">
        <v>0</v>
      </c>
    </row>
    <row r="259" spans="1:5" ht="18" hidden="1" customHeight="1" thickBot="1" x14ac:dyDescent="0.3">
      <c r="A259" s="444"/>
      <c r="B259" s="282" t="s">
        <v>259</v>
      </c>
      <c r="C259" s="280" t="s">
        <v>252</v>
      </c>
      <c r="D259" s="280"/>
      <c r="E259" s="281">
        <v>0</v>
      </c>
    </row>
    <row r="260" spans="1:5" ht="18" hidden="1" customHeight="1" thickBot="1" x14ac:dyDescent="0.3">
      <c r="A260" s="283" t="s">
        <v>260</v>
      </c>
      <c r="B260" s="284"/>
      <c r="C260" s="283"/>
      <c r="D260" s="285" t="s">
        <v>264</v>
      </c>
      <c r="E260" s="286">
        <f>SUM(E257:E259)</f>
        <v>0</v>
      </c>
    </row>
    <row r="261" spans="1:5" ht="18" hidden="1" customHeight="1" x14ac:dyDescent="0.25">
      <c r="A261" s="444" t="s">
        <v>265</v>
      </c>
      <c r="B261" s="279" t="s">
        <v>352</v>
      </c>
      <c r="C261" s="280" t="s">
        <v>252</v>
      </c>
      <c r="D261" s="280"/>
      <c r="E261" s="281">
        <v>0</v>
      </c>
    </row>
    <row r="262" spans="1:5" ht="18" hidden="1" customHeight="1" x14ac:dyDescent="0.25">
      <c r="A262" s="444"/>
      <c r="B262" s="279" t="s">
        <v>353</v>
      </c>
      <c r="C262" s="280" t="s">
        <v>252</v>
      </c>
      <c r="D262" s="280"/>
      <c r="E262" s="281">
        <v>0</v>
      </c>
    </row>
    <row r="263" spans="1:5" ht="18" hidden="1" customHeight="1" x14ac:dyDescent="0.25">
      <c r="A263" s="444"/>
      <c r="B263" s="279" t="s">
        <v>358</v>
      </c>
      <c r="C263" s="280" t="s">
        <v>252</v>
      </c>
      <c r="D263" s="280"/>
      <c r="E263" s="281">
        <v>0</v>
      </c>
    </row>
    <row r="264" spans="1:5" ht="18" hidden="1" customHeight="1" x14ac:dyDescent="0.25">
      <c r="A264" s="444"/>
      <c r="B264" s="279" t="s">
        <v>355</v>
      </c>
      <c r="C264" s="280" t="s">
        <v>252</v>
      </c>
      <c r="D264" s="280"/>
      <c r="E264" s="281">
        <v>0</v>
      </c>
    </row>
    <row r="265" spans="1:5" ht="18" hidden="1" customHeight="1" x14ac:dyDescent="0.25">
      <c r="A265" s="444"/>
      <c r="B265" s="279" t="s">
        <v>356</v>
      </c>
      <c r="C265" s="280" t="s">
        <v>252</v>
      </c>
      <c r="D265" s="280"/>
      <c r="E265" s="281">
        <v>0</v>
      </c>
    </row>
    <row r="266" spans="1:5" ht="18" hidden="1" customHeight="1" thickBot="1" x14ac:dyDescent="0.3">
      <c r="A266" s="444"/>
      <c r="B266" s="282" t="s">
        <v>259</v>
      </c>
      <c r="C266" s="280" t="s">
        <v>252</v>
      </c>
      <c r="D266" s="280"/>
      <c r="E266" s="281">
        <v>0</v>
      </c>
    </row>
    <row r="267" spans="1:5" ht="18" hidden="1" customHeight="1" thickBot="1" x14ac:dyDescent="0.3">
      <c r="A267" s="283" t="s">
        <v>260</v>
      </c>
      <c r="B267" s="284"/>
      <c r="C267" s="283"/>
      <c r="D267" s="285" t="s">
        <v>276</v>
      </c>
      <c r="E267" s="286">
        <f>SUM(E261:E266)</f>
        <v>0</v>
      </c>
    </row>
    <row r="268" spans="1:5" ht="18" hidden="1" customHeight="1" x14ac:dyDescent="0.25">
      <c r="A268" s="444" t="s">
        <v>92</v>
      </c>
      <c r="B268" s="279" t="s">
        <v>307</v>
      </c>
      <c r="C268" s="293"/>
      <c r="D268" s="293"/>
      <c r="E268" s="281">
        <v>0</v>
      </c>
    </row>
    <row r="269" spans="1:5" ht="18" hidden="1" customHeight="1" x14ac:dyDescent="0.25">
      <c r="A269" s="444"/>
      <c r="B269" s="279" t="s">
        <v>277</v>
      </c>
      <c r="C269" s="293"/>
      <c r="D269" s="293"/>
      <c r="E269" s="281">
        <v>0</v>
      </c>
    </row>
    <row r="270" spans="1:5" ht="18" hidden="1" customHeight="1" x14ac:dyDescent="0.25">
      <c r="A270" s="444"/>
      <c r="B270" s="279" t="s">
        <v>347</v>
      </c>
      <c r="C270" s="293"/>
      <c r="D270" s="293"/>
      <c r="E270" s="281">
        <v>0</v>
      </c>
    </row>
    <row r="271" spans="1:5" ht="18" hidden="1" customHeight="1" thickBot="1" x14ac:dyDescent="0.3">
      <c r="A271" s="444"/>
      <c r="B271" s="282" t="s">
        <v>259</v>
      </c>
      <c r="C271" s="293"/>
      <c r="D271" s="293"/>
      <c r="E271" s="281">
        <v>0</v>
      </c>
    </row>
    <row r="272" spans="1:5" ht="18" hidden="1" customHeight="1" thickBot="1" x14ac:dyDescent="0.3">
      <c r="A272" s="283" t="s">
        <v>260</v>
      </c>
      <c r="B272" s="284"/>
      <c r="C272" s="283"/>
      <c r="D272" s="285" t="s">
        <v>282</v>
      </c>
      <c r="E272" s="286">
        <f>SUM(E268:E271)</f>
        <v>0</v>
      </c>
    </row>
    <row r="273" spans="1:21" ht="25.5" hidden="1" x14ac:dyDescent="0.25">
      <c r="A273" s="287" t="s">
        <v>283</v>
      </c>
      <c r="B273" s="279" t="s">
        <v>259</v>
      </c>
      <c r="C273" s="293"/>
      <c r="D273" s="293"/>
      <c r="E273" s="281">
        <v>0</v>
      </c>
    </row>
    <row r="274" spans="1:21" ht="18" hidden="1" customHeight="1" thickBot="1" x14ac:dyDescent="0.3">
      <c r="A274" s="283" t="s">
        <v>260</v>
      </c>
      <c r="B274" s="283"/>
      <c r="C274" s="283"/>
      <c r="D274" s="285" t="s">
        <v>284</v>
      </c>
      <c r="E274" s="286">
        <f>SUM(E273:E273)</f>
        <v>0</v>
      </c>
    </row>
    <row r="275" spans="1:21" ht="18" hidden="1" customHeight="1" x14ac:dyDescent="0.25">
      <c r="A275" s="294"/>
      <c r="B275" s="295"/>
      <c r="C275" s="295"/>
      <c r="D275" s="295"/>
      <c r="E275" s="295"/>
      <c r="F275" s="276"/>
    </row>
    <row r="276" spans="1:21" s="246" customFormat="1" ht="26.1" hidden="1" customHeight="1" x14ac:dyDescent="0.25">
      <c r="A276" s="443" t="s">
        <v>285</v>
      </c>
      <c r="B276" s="443"/>
      <c r="C276" s="443"/>
      <c r="D276" s="443"/>
      <c r="E276" s="443"/>
    </row>
    <row r="277" spans="1:21" ht="63.75" hidden="1" x14ac:dyDescent="0.25">
      <c r="A277" s="294"/>
      <c r="B277" s="277" t="s">
        <v>254</v>
      </c>
      <c r="C277" s="277" t="s">
        <v>286</v>
      </c>
      <c r="D277" s="277" t="s">
        <v>287</v>
      </c>
      <c r="E277" s="277" t="s">
        <v>288</v>
      </c>
      <c r="G277" s="296"/>
      <c r="P277" s="246"/>
      <c r="Q277" s="246"/>
      <c r="R277" s="246"/>
      <c r="S277" s="246"/>
      <c r="T277" s="246"/>
      <c r="U277" s="246"/>
    </row>
    <row r="278" spans="1:21" ht="18" hidden="1" customHeight="1" x14ac:dyDescent="0.25">
      <c r="A278" s="444" t="s">
        <v>289</v>
      </c>
      <c r="B278" s="297" t="s">
        <v>290</v>
      </c>
      <c r="C278" s="280"/>
      <c r="D278" s="281">
        <v>0</v>
      </c>
      <c r="E278" s="281">
        <v>0</v>
      </c>
      <c r="G278" s="296"/>
      <c r="P278" s="246"/>
      <c r="Q278" s="246"/>
      <c r="R278" s="246"/>
      <c r="S278" s="246"/>
      <c r="T278" s="246"/>
      <c r="U278" s="246"/>
    </row>
    <row r="279" spans="1:21" ht="18" hidden="1" customHeight="1" x14ac:dyDescent="0.25">
      <c r="A279" s="444"/>
      <c r="B279" s="297" t="s">
        <v>291</v>
      </c>
      <c r="C279" s="280"/>
      <c r="D279" s="281">
        <v>0</v>
      </c>
      <c r="E279" s="281">
        <v>0</v>
      </c>
      <c r="G279" s="296"/>
      <c r="P279" s="246"/>
      <c r="Q279" s="246"/>
      <c r="R279" s="246"/>
      <c r="S279" s="246"/>
      <c r="T279" s="246"/>
      <c r="U279" s="246"/>
    </row>
    <row r="280" spans="1:21" ht="18" hidden="1" customHeight="1" x14ac:dyDescent="0.25">
      <c r="A280" s="444"/>
      <c r="B280" s="297" t="s">
        <v>292</v>
      </c>
      <c r="C280" s="280"/>
      <c r="D280" s="281">
        <v>0</v>
      </c>
      <c r="E280" s="281">
        <v>0</v>
      </c>
      <c r="G280" s="296"/>
      <c r="P280" s="246"/>
      <c r="Q280" s="246"/>
      <c r="R280" s="246"/>
      <c r="S280" s="246"/>
      <c r="T280" s="246"/>
      <c r="U280" s="246"/>
    </row>
    <row r="281" spans="1:21" ht="18" hidden="1" customHeight="1" x14ac:dyDescent="0.25">
      <c r="A281" s="444"/>
      <c r="B281" s="298" t="s">
        <v>293</v>
      </c>
      <c r="C281" s="280"/>
      <c r="D281" s="281">
        <v>0</v>
      </c>
      <c r="E281" s="281">
        <v>0</v>
      </c>
      <c r="G281" s="296"/>
      <c r="P281" s="246"/>
      <c r="Q281" s="246"/>
      <c r="R281" s="246"/>
      <c r="S281" s="246"/>
      <c r="T281" s="246"/>
      <c r="U281" s="246"/>
    </row>
    <row r="282" spans="1:21" ht="18" hidden="1" customHeight="1" thickBot="1" x14ac:dyDescent="0.3">
      <c r="A282" s="444"/>
      <c r="B282" s="299" t="s">
        <v>259</v>
      </c>
      <c r="C282" s="280"/>
      <c r="D282" s="281">
        <v>0</v>
      </c>
      <c r="E282" s="281">
        <v>0</v>
      </c>
      <c r="G282" s="296"/>
      <c r="P282" s="246"/>
      <c r="Q282" s="246"/>
      <c r="R282" s="246"/>
      <c r="S282" s="246"/>
      <c r="T282" s="246"/>
      <c r="U282" s="246"/>
    </row>
    <row r="283" spans="1:21" ht="18" hidden="1" customHeight="1" thickBot="1" x14ac:dyDescent="0.3">
      <c r="A283" s="283" t="s">
        <v>260</v>
      </c>
      <c r="B283" s="283"/>
      <c r="C283" s="283"/>
      <c r="D283" s="285" t="s">
        <v>294</v>
      </c>
      <c r="E283" s="286">
        <f>SUM(E278:E282)</f>
        <v>0</v>
      </c>
      <c r="F283" s="300"/>
      <c r="G283" s="276"/>
      <c r="P283" s="246"/>
      <c r="Q283" s="246"/>
      <c r="R283" s="246"/>
      <c r="S283" s="246"/>
      <c r="T283" s="246"/>
      <c r="U283" s="246"/>
    </row>
    <row r="284" spans="1:21" s="260" customFormat="1" ht="35.1" hidden="1" customHeight="1" thickBot="1" x14ac:dyDescent="0.3">
      <c r="A284" s="301"/>
      <c r="B284" s="445" t="s">
        <v>295</v>
      </c>
      <c r="C284" s="445"/>
      <c r="D284" s="445"/>
      <c r="E284" s="445"/>
    </row>
    <row r="285" spans="1:21" s="260" customFormat="1" ht="15" hidden="1" thickBot="1" x14ac:dyDescent="0.3">
      <c r="A285" s="283" t="s">
        <v>260</v>
      </c>
      <c r="B285" s="283"/>
      <c r="C285" s="283"/>
      <c r="D285" s="285" t="s">
        <v>296</v>
      </c>
      <c r="E285" s="286">
        <v>0</v>
      </c>
    </row>
    <row r="286" spans="1:21" ht="30" hidden="1" customHeight="1" x14ac:dyDescent="0.25">
      <c r="A286" s="294"/>
      <c r="B286" s="246"/>
      <c r="C286" s="246"/>
      <c r="D286" s="246"/>
      <c r="E286" s="246"/>
      <c r="F286" s="303" t="s">
        <v>297</v>
      </c>
    </row>
    <row r="287" spans="1:21" s="246" customFormat="1" ht="27.95" hidden="1" customHeight="1" x14ac:dyDescent="0.25">
      <c r="A287" s="437" t="s">
        <v>246</v>
      </c>
      <c r="B287" s="437"/>
      <c r="C287" s="437"/>
      <c r="D287" s="437"/>
      <c r="E287" s="437"/>
    </row>
    <row r="288" spans="1:21" s="246" customFormat="1" ht="24" hidden="1" customHeight="1" x14ac:dyDescent="0.25">
      <c r="A288" s="443" t="s">
        <v>253</v>
      </c>
      <c r="B288" s="443"/>
      <c r="C288" s="443"/>
      <c r="D288" s="443"/>
      <c r="E288" s="443"/>
    </row>
    <row r="289" spans="1:5" ht="25.5" hidden="1" x14ac:dyDescent="0.25">
      <c r="A289" s="294"/>
      <c r="B289" s="277" t="s">
        <v>254</v>
      </c>
      <c r="C289" s="277" t="s">
        <v>255</v>
      </c>
      <c r="D289" s="277" t="s">
        <v>256</v>
      </c>
      <c r="E289" s="278" t="s">
        <v>257</v>
      </c>
    </row>
    <row r="290" spans="1:5" ht="18" hidden="1" customHeight="1" x14ac:dyDescent="0.25">
      <c r="A290" s="444" t="s">
        <v>89</v>
      </c>
      <c r="B290" s="279" t="s">
        <v>258</v>
      </c>
      <c r="C290" s="280" t="s">
        <v>252</v>
      </c>
      <c r="D290" s="280"/>
      <c r="E290" s="281">
        <v>0</v>
      </c>
    </row>
    <row r="291" spans="1:5" ht="18" hidden="1" customHeight="1" thickBot="1" x14ac:dyDescent="0.3">
      <c r="A291" s="444"/>
      <c r="B291" s="282" t="s">
        <v>259</v>
      </c>
      <c r="C291" s="280" t="s">
        <v>252</v>
      </c>
      <c r="D291" s="280"/>
      <c r="E291" s="281">
        <v>0</v>
      </c>
    </row>
    <row r="292" spans="1:5" ht="18" hidden="1" customHeight="1" thickBot="1" x14ac:dyDescent="0.3">
      <c r="A292" s="283" t="s">
        <v>260</v>
      </c>
      <c r="B292" s="284"/>
      <c r="C292" s="283"/>
      <c r="D292" s="285" t="s">
        <v>261</v>
      </c>
      <c r="E292" s="286">
        <f>SUM(E290:E291)</f>
        <v>0</v>
      </c>
    </row>
    <row r="293" spans="1:5" ht="18" hidden="1" customHeight="1" x14ac:dyDescent="0.25">
      <c r="A293" s="444" t="s">
        <v>90</v>
      </c>
      <c r="B293" s="288" t="s">
        <v>359</v>
      </c>
      <c r="C293" s="280" t="s">
        <v>252</v>
      </c>
      <c r="D293" s="280"/>
      <c r="E293" s="281">
        <v>0</v>
      </c>
    </row>
    <row r="294" spans="1:5" ht="18" hidden="1" customHeight="1" x14ac:dyDescent="0.25">
      <c r="A294" s="444"/>
      <c r="B294" s="279" t="s">
        <v>263</v>
      </c>
      <c r="C294" s="280" t="s">
        <v>252</v>
      </c>
      <c r="D294" s="280"/>
      <c r="E294" s="281">
        <v>0</v>
      </c>
    </row>
    <row r="295" spans="1:5" ht="18" hidden="1" customHeight="1" thickBot="1" x14ac:dyDescent="0.3">
      <c r="A295" s="444"/>
      <c r="B295" s="282" t="s">
        <v>259</v>
      </c>
      <c r="C295" s="280" t="s">
        <v>252</v>
      </c>
      <c r="D295" s="280"/>
      <c r="E295" s="281">
        <v>0</v>
      </c>
    </row>
    <row r="296" spans="1:5" ht="18" hidden="1" customHeight="1" thickBot="1" x14ac:dyDescent="0.3">
      <c r="A296" s="283" t="s">
        <v>260</v>
      </c>
      <c r="B296" s="284"/>
      <c r="C296" s="283"/>
      <c r="D296" s="285" t="s">
        <v>264</v>
      </c>
      <c r="E296" s="286">
        <f>SUM(E293:E295)</f>
        <v>0</v>
      </c>
    </row>
    <row r="297" spans="1:5" ht="18" hidden="1" customHeight="1" x14ac:dyDescent="0.25">
      <c r="A297" s="444" t="s">
        <v>265</v>
      </c>
      <c r="B297" s="288" t="s">
        <v>360</v>
      </c>
      <c r="C297" s="280" t="s">
        <v>252</v>
      </c>
      <c r="D297" s="280"/>
      <c r="E297" s="281">
        <v>0</v>
      </c>
    </row>
    <row r="298" spans="1:5" ht="18" hidden="1" customHeight="1" x14ac:dyDescent="0.25">
      <c r="A298" s="444"/>
      <c r="B298" s="288" t="s">
        <v>361</v>
      </c>
      <c r="C298" s="280" t="s">
        <v>252</v>
      </c>
      <c r="D298" s="280"/>
      <c r="E298" s="281">
        <v>0</v>
      </c>
    </row>
    <row r="299" spans="1:5" ht="25.5" hidden="1" x14ac:dyDescent="0.25">
      <c r="A299" s="444"/>
      <c r="B299" s="297" t="s">
        <v>362</v>
      </c>
      <c r="C299" s="280" t="s">
        <v>252</v>
      </c>
      <c r="D299" s="280"/>
      <c r="E299" s="281">
        <v>0</v>
      </c>
    </row>
    <row r="300" spans="1:5" ht="18" hidden="1" customHeight="1" x14ac:dyDescent="0.25">
      <c r="A300" s="444"/>
      <c r="B300" s="279" t="s">
        <v>363</v>
      </c>
      <c r="C300" s="280" t="s">
        <v>252</v>
      </c>
      <c r="D300" s="280"/>
      <c r="E300" s="281">
        <v>0</v>
      </c>
    </row>
    <row r="301" spans="1:5" ht="18" hidden="1" customHeight="1" x14ac:dyDescent="0.25">
      <c r="A301" s="444"/>
      <c r="B301" s="279" t="s">
        <v>364</v>
      </c>
      <c r="C301" s="280" t="s">
        <v>252</v>
      </c>
      <c r="D301" s="280"/>
      <c r="E301" s="281">
        <v>0</v>
      </c>
    </row>
    <row r="302" spans="1:5" ht="18" hidden="1" customHeight="1" x14ac:dyDescent="0.25">
      <c r="A302" s="444"/>
      <c r="B302" s="288" t="s">
        <v>365</v>
      </c>
      <c r="C302" s="280" t="s">
        <v>252</v>
      </c>
      <c r="D302" s="280"/>
      <c r="E302" s="281">
        <v>0</v>
      </c>
    </row>
    <row r="303" spans="1:5" ht="18" hidden="1" customHeight="1" x14ac:dyDescent="0.25">
      <c r="A303" s="444"/>
      <c r="B303" s="279" t="s">
        <v>366</v>
      </c>
      <c r="C303" s="280" t="s">
        <v>252</v>
      </c>
      <c r="D303" s="280"/>
      <c r="E303" s="281">
        <v>0</v>
      </c>
    </row>
    <row r="304" spans="1:5" ht="25.5" hidden="1" x14ac:dyDescent="0.25">
      <c r="A304" s="444"/>
      <c r="B304" s="297" t="s">
        <v>367</v>
      </c>
      <c r="C304" s="280" t="s">
        <v>252</v>
      </c>
      <c r="D304" s="280"/>
      <c r="E304" s="281">
        <v>0</v>
      </c>
    </row>
    <row r="305" spans="1:5" ht="18" hidden="1" customHeight="1" thickBot="1" x14ac:dyDescent="0.3">
      <c r="A305" s="444"/>
      <c r="B305" s="282" t="s">
        <v>259</v>
      </c>
      <c r="C305" s="280" t="s">
        <v>252</v>
      </c>
      <c r="D305" s="280"/>
      <c r="E305" s="281">
        <v>0</v>
      </c>
    </row>
    <row r="306" spans="1:5" ht="18" hidden="1" customHeight="1" thickBot="1" x14ac:dyDescent="0.3">
      <c r="A306" s="283" t="s">
        <v>260</v>
      </c>
      <c r="B306" s="284"/>
      <c r="C306" s="283"/>
      <c r="D306" s="285" t="s">
        <v>276</v>
      </c>
      <c r="E306" s="286">
        <f>SUM(E297:E305)</f>
        <v>0</v>
      </c>
    </row>
    <row r="307" spans="1:5" ht="18" hidden="1" customHeight="1" x14ac:dyDescent="0.25">
      <c r="A307" s="444" t="s">
        <v>92</v>
      </c>
      <c r="B307" s="288" t="s">
        <v>307</v>
      </c>
      <c r="C307" s="293"/>
      <c r="D307" s="293"/>
      <c r="E307" s="281">
        <v>0</v>
      </c>
    </row>
    <row r="308" spans="1:5" ht="18" hidden="1" customHeight="1" x14ac:dyDescent="0.25">
      <c r="A308" s="444"/>
      <c r="B308" s="279" t="s">
        <v>277</v>
      </c>
      <c r="C308" s="293"/>
      <c r="D308" s="293"/>
      <c r="E308" s="281">
        <v>0</v>
      </c>
    </row>
    <row r="309" spans="1:5" ht="18" hidden="1" customHeight="1" x14ac:dyDescent="0.25">
      <c r="A309" s="444"/>
      <c r="B309" s="279" t="s">
        <v>278</v>
      </c>
      <c r="C309" s="293"/>
      <c r="D309" s="293"/>
      <c r="E309" s="281">
        <v>0</v>
      </c>
    </row>
    <row r="310" spans="1:5" ht="18" hidden="1" customHeight="1" thickBot="1" x14ac:dyDescent="0.3">
      <c r="A310" s="444"/>
      <c r="B310" s="282" t="s">
        <v>259</v>
      </c>
      <c r="C310" s="293"/>
      <c r="D310" s="293"/>
      <c r="E310" s="281">
        <v>0</v>
      </c>
    </row>
    <row r="311" spans="1:5" ht="18" hidden="1" customHeight="1" thickBot="1" x14ac:dyDescent="0.3">
      <c r="A311" s="283" t="s">
        <v>260</v>
      </c>
      <c r="B311" s="284"/>
      <c r="C311" s="283"/>
      <c r="D311" s="285" t="s">
        <v>282</v>
      </c>
      <c r="E311" s="286">
        <f>SUM(E307:E310)</f>
        <v>0</v>
      </c>
    </row>
    <row r="312" spans="1:5" ht="25.5" hidden="1" x14ac:dyDescent="0.25">
      <c r="A312" s="287" t="s">
        <v>283</v>
      </c>
      <c r="B312" s="279" t="s">
        <v>259</v>
      </c>
      <c r="C312" s="293"/>
      <c r="D312" s="293"/>
      <c r="E312" s="281">
        <v>0</v>
      </c>
    </row>
    <row r="313" spans="1:5" ht="18" hidden="1" customHeight="1" thickBot="1" x14ac:dyDescent="0.3">
      <c r="A313" s="283" t="s">
        <v>260</v>
      </c>
      <c r="B313" s="283"/>
      <c r="C313" s="283"/>
      <c r="D313" s="285" t="s">
        <v>284</v>
      </c>
      <c r="E313" s="286">
        <f>SUM(E312:E312)</f>
        <v>0</v>
      </c>
    </row>
    <row r="314" spans="1:5" ht="18" hidden="1" customHeight="1" x14ac:dyDescent="0.25">
      <c r="A314" s="308"/>
      <c r="B314" s="309"/>
      <c r="C314" s="308"/>
      <c r="D314" s="310"/>
      <c r="E314" s="311"/>
    </row>
    <row r="315" spans="1:5" s="246" customFormat="1" ht="30" hidden="1" customHeight="1" x14ac:dyDescent="0.25">
      <c r="A315" s="443" t="s">
        <v>285</v>
      </c>
      <c r="B315" s="443"/>
      <c r="C315" s="443"/>
      <c r="D315" s="443"/>
      <c r="E315" s="443"/>
    </row>
    <row r="316" spans="1:5" ht="63.75" hidden="1" x14ac:dyDescent="0.25">
      <c r="A316" s="294"/>
      <c r="B316" s="277" t="s">
        <v>254</v>
      </c>
      <c r="C316" s="277" t="s">
        <v>286</v>
      </c>
      <c r="D316" s="277" t="s">
        <v>287</v>
      </c>
      <c r="E316" s="277" t="s">
        <v>288</v>
      </c>
    </row>
    <row r="317" spans="1:5" ht="18" hidden="1" customHeight="1" x14ac:dyDescent="0.25">
      <c r="A317" s="444" t="s">
        <v>289</v>
      </c>
      <c r="B317" s="297" t="s">
        <v>290</v>
      </c>
      <c r="C317" s="280"/>
      <c r="D317" s="281">
        <v>0</v>
      </c>
      <c r="E317" s="281">
        <v>0</v>
      </c>
    </row>
    <row r="318" spans="1:5" ht="18" hidden="1" customHeight="1" x14ac:dyDescent="0.25">
      <c r="A318" s="444"/>
      <c r="B318" s="297" t="s">
        <v>291</v>
      </c>
      <c r="C318" s="280"/>
      <c r="D318" s="281">
        <v>0</v>
      </c>
      <c r="E318" s="281">
        <v>0</v>
      </c>
    </row>
    <row r="319" spans="1:5" ht="18" hidden="1" customHeight="1" x14ac:dyDescent="0.25">
      <c r="A319" s="444"/>
      <c r="B319" s="297" t="s">
        <v>292</v>
      </c>
      <c r="C319" s="280"/>
      <c r="D319" s="281">
        <v>0</v>
      </c>
      <c r="E319" s="281">
        <v>0</v>
      </c>
    </row>
    <row r="320" spans="1:5" ht="18" hidden="1" customHeight="1" x14ac:dyDescent="0.25">
      <c r="A320" s="444"/>
      <c r="B320" s="298" t="s">
        <v>293</v>
      </c>
      <c r="C320" s="280"/>
      <c r="D320" s="281">
        <v>0</v>
      </c>
      <c r="E320" s="281">
        <v>0</v>
      </c>
    </row>
    <row r="321" spans="1:6" ht="18" hidden="1" customHeight="1" thickBot="1" x14ac:dyDescent="0.3">
      <c r="A321" s="444"/>
      <c r="B321" s="299" t="s">
        <v>259</v>
      </c>
      <c r="C321" s="280"/>
      <c r="D321" s="281">
        <v>0</v>
      </c>
      <c r="E321" s="281">
        <v>0</v>
      </c>
    </row>
    <row r="322" spans="1:6" ht="18" hidden="1" customHeight="1" thickBot="1" x14ac:dyDescent="0.3">
      <c r="A322" s="283" t="s">
        <v>260</v>
      </c>
      <c r="B322" s="312"/>
      <c r="C322" s="283"/>
      <c r="D322" s="285" t="s">
        <v>368</v>
      </c>
      <c r="E322" s="286">
        <f>SUM(E317:E321)</f>
        <v>0</v>
      </c>
      <c r="F322" s="300"/>
    </row>
    <row r="323" spans="1:6" hidden="1" x14ac:dyDescent="0.25">
      <c r="B323" s="294"/>
    </row>
    <row r="324" spans="1:6" s="260" customFormat="1" ht="35.1" hidden="1" customHeight="1" thickBot="1" x14ac:dyDescent="0.3">
      <c r="A324" s="301"/>
      <c r="B324" s="445" t="s">
        <v>295</v>
      </c>
      <c r="C324" s="445"/>
      <c r="D324" s="445"/>
      <c r="E324" s="445"/>
    </row>
    <row r="325" spans="1:6" s="260" customFormat="1" ht="15" hidden="1" thickBot="1" x14ac:dyDescent="0.3">
      <c r="A325" s="283" t="s">
        <v>260</v>
      </c>
      <c r="B325" s="313"/>
      <c r="C325" s="283"/>
      <c r="D325" s="285" t="s">
        <v>369</v>
      </c>
      <c r="E325" s="286">
        <v>0</v>
      </c>
      <c r="F325" s="314"/>
    </row>
    <row r="326" spans="1:6" s="260" customFormat="1" ht="15" x14ac:dyDescent="0.25">
      <c r="B326" s="301"/>
      <c r="F326" s="303" t="s">
        <v>297</v>
      </c>
    </row>
    <row r="327" spans="1:6" s="24" customFormat="1" ht="23.25" x14ac:dyDescent="0.25">
      <c r="A327" s="447" t="s">
        <v>370</v>
      </c>
      <c r="B327" s="447"/>
      <c r="C327" s="447"/>
      <c r="D327" s="447"/>
      <c r="E327" s="447"/>
    </row>
    <row r="328" spans="1:6" s="24" customFormat="1" ht="15" x14ac:dyDescent="0.25"/>
    <row r="329" spans="1:6" s="24" customFormat="1" ht="30" customHeight="1" x14ac:dyDescent="0.25">
      <c r="A329" s="434" t="s">
        <v>371</v>
      </c>
      <c r="B329" s="434"/>
      <c r="C329" s="434"/>
      <c r="D329" s="434"/>
      <c r="E329" s="434"/>
    </row>
    <row r="330" spans="1:6" s="24" customFormat="1" ht="15.75" thickBot="1" x14ac:dyDescent="0.3">
      <c r="A330" s="257" t="s">
        <v>372</v>
      </c>
      <c r="B330" s="248"/>
      <c r="C330" s="248"/>
      <c r="D330" s="248"/>
      <c r="E330" s="248"/>
    </row>
    <row r="331" spans="1:6" s="24" customFormat="1" ht="30.75" thickBot="1" x14ac:dyDescent="0.3">
      <c r="A331" s="250"/>
      <c r="B331" s="250"/>
      <c r="C331" s="315" t="s">
        <v>373</v>
      </c>
      <c r="D331" s="316" t="s">
        <v>374</v>
      </c>
      <c r="E331" s="317" t="s">
        <v>375</v>
      </c>
    </row>
    <row r="332" spans="1:6" s="24" customFormat="1" ht="30" x14ac:dyDescent="0.25">
      <c r="A332" s="318" t="s">
        <v>376</v>
      </c>
      <c r="B332" s="319" t="s">
        <v>377</v>
      </c>
      <c r="C332" s="320" t="s">
        <v>378</v>
      </c>
      <c r="D332" s="321" t="s">
        <v>378</v>
      </c>
      <c r="E332" s="322" t="s">
        <v>378</v>
      </c>
    </row>
    <row r="333" spans="1:6" s="24" customFormat="1" ht="15" x14ac:dyDescent="0.25">
      <c r="A333" s="323" t="s">
        <v>379</v>
      </c>
      <c r="B333" s="324" t="s">
        <v>380</v>
      </c>
      <c r="C333" s="325"/>
      <c r="D333" s="326"/>
      <c r="E333" s="327"/>
    </row>
    <row r="334" spans="1:6" s="24" customFormat="1" ht="15" x14ac:dyDescent="0.25">
      <c r="A334" s="328"/>
      <c r="B334" s="329" t="s">
        <v>381</v>
      </c>
      <c r="C334" s="330"/>
      <c r="D334" s="331"/>
      <c r="E334" s="332"/>
    </row>
    <row r="335" spans="1:6" s="24" customFormat="1" ht="15" x14ac:dyDescent="0.25">
      <c r="A335" s="328"/>
      <c r="B335" s="329" t="s">
        <v>382</v>
      </c>
      <c r="C335" s="330"/>
      <c r="D335" s="331"/>
      <c r="E335" s="332"/>
    </row>
    <row r="336" spans="1:6" s="24" customFormat="1" ht="15" x14ac:dyDescent="0.25">
      <c r="A336" s="328"/>
      <c r="B336" s="333" t="s">
        <v>383</v>
      </c>
      <c r="C336" s="334"/>
      <c r="D336" s="335"/>
      <c r="E336" s="336"/>
    </row>
    <row r="337" spans="1:5" s="24" customFormat="1" ht="15" x14ac:dyDescent="0.25">
      <c r="A337" s="328"/>
      <c r="B337" s="260"/>
      <c r="C337" s="337"/>
      <c r="D337" s="337"/>
      <c r="E337" s="338"/>
    </row>
    <row r="338" spans="1:5" s="24" customFormat="1" ht="15" x14ac:dyDescent="0.25">
      <c r="A338" s="339" t="s">
        <v>384</v>
      </c>
      <c r="B338" s="324" t="s">
        <v>385</v>
      </c>
      <c r="C338" s="340">
        <f>MIN(70%*E324,IF(OR(B286=G56,B286=G55),8000,5000))</f>
        <v>0</v>
      </c>
      <c r="D338" s="341">
        <v>0</v>
      </c>
      <c r="E338" s="327"/>
    </row>
    <row r="339" spans="1:5" s="24" customFormat="1" ht="15" x14ac:dyDescent="0.25">
      <c r="A339" s="328"/>
      <c r="B339" s="324" t="s">
        <v>386</v>
      </c>
      <c r="C339" s="330"/>
      <c r="D339" s="331"/>
      <c r="E339" s="332"/>
    </row>
    <row r="340" spans="1:5" s="24" customFormat="1" ht="15" x14ac:dyDescent="0.25">
      <c r="A340" s="328"/>
      <c r="B340" s="324" t="s">
        <v>387</v>
      </c>
      <c r="C340" s="330"/>
      <c r="D340" s="331"/>
      <c r="E340" s="332"/>
    </row>
    <row r="341" spans="1:5" s="24" customFormat="1" ht="15" x14ac:dyDescent="0.25">
      <c r="A341" s="328"/>
      <c r="B341" s="324" t="s">
        <v>388</v>
      </c>
      <c r="C341" s="330"/>
      <c r="D341" s="331"/>
      <c r="E341" s="332"/>
    </row>
    <row r="342" spans="1:5" s="24" customFormat="1" ht="15" x14ac:dyDescent="0.25">
      <c r="A342" s="328"/>
      <c r="B342" s="333" t="s">
        <v>383</v>
      </c>
      <c r="C342" s="334"/>
      <c r="D342" s="335"/>
      <c r="E342" s="336"/>
    </row>
    <row r="343" spans="1:5" s="24" customFormat="1" ht="15" x14ac:dyDescent="0.25">
      <c r="A343" s="342"/>
      <c r="B343" s="343"/>
      <c r="C343" s="344"/>
      <c r="D343" s="344"/>
      <c r="E343" s="345"/>
    </row>
    <row r="344" spans="1:5" s="24" customFormat="1" ht="15" x14ac:dyDescent="0.25">
      <c r="A344" s="339" t="s">
        <v>389</v>
      </c>
      <c r="B344" s="346" t="s">
        <v>390</v>
      </c>
      <c r="C344" s="347"/>
      <c r="D344" s="348"/>
      <c r="E344" s="349"/>
    </row>
    <row r="345" spans="1:5" s="24" customFormat="1" ht="15" x14ac:dyDescent="0.25">
      <c r="A345" s="342"/>
      <c r="B345" s="343"/>
      <c r="C345" s="343"/>
      <c r="D345" s="343"/>
      <c r="E345" s="350"/>
    </row>
    <row r="346" spans="1:5" s="24" customFormat="1" ht="15.75" thickBot="1" x14ac:dyDescent="0.3">
      <c r="A346" s="351"/>
      <c r="B346" s="352"/>
      <c r="C346" s="353"/>
      <c r="D346" s="354" t="s">
        <v>375</v>
      </c>
      <c r="E346" s="355">
        <f>SUM(E333:E344)</f>
        <v>0</v>
      </c>
    </row>
    <row r="347" spans="1:5" s="24" customFormat="1" ht="15" x14ac:dyDescent="0.25">
      <c r="A347" s="356"/>
      <c r="B347" s="357"/>
      <c r="C347" s="358"/>
      <c r="D347" s="359"/>
      <c r="E347" s="358"/>
    </row>
    <row r="348" spans="1:5" s="24" customFormat="1" ht="33.6" customHeight="1" x14ac:dyDescent="0.25">
      <c r="A348" s="448" t="s">
        <v>391</v>
      </c>
      <c r="B348" s="449"/>
      <c r="C348" s="449"/>
      <c r="D348" s="449"/>
      <c r="E348" s="450"/>
    </row>
  </sheetData>
  <mergeCells count="77">
    <mergeCell ref="A317:A321"/>
    <mergeCell ref="B324:E324"/>
    <mergeCell ref="A327:E327"/>
    <mergeCell ref="A329:E329"/>
    <mergeCell ref="A348:E348"/>
    <mergeCell ref="A315:E315"/>
    <mergeCell ref="A261:A266"/>
    <mergeCell ref="A268:A271"/>
    <mergeCell ref="A276:E276"/>
    <mergeCell ref="A278:A282"/>
    <mergeCell ref="B284:E284"/>
    <mergeCell ref="A287:E287"/>
    <mergeCell ref="A288:E288"/>
    <mergeCell ref="A290:A291"/>
    <mergeCell ref="A293:A295"/>
    <mergeCell ref="A297:A305"/>
    <mergeCell ref="A307:A310"/>
    <mergeCell ref="A257:A259"/>
    <mergeCell ref="A217:E217"/>
    <mergeCell ref="A219:A220"/>
    <mergeCell ref="A222:A223"/>
    <mergeCell ref="A225:A230"/>
    <mergeCell ref="A232:A234"/>
    <mergeCell ref="A239:E239"/>
    <mergeCell ref="A241:A245"/>
    <mergeCell ref="B247:E247"/>
    <mergeCell ref="A251:E251"/>
    <mergeCell ref="A252:E252"/>
    <mergeCell ref="A254:A255"/>
    <mergeCell ref="A216:E216"/>
    <mergeCell ref="B158:E158"/>
    <mergeCell ref="A161:E161"/>
    <mergeCell ref="A162:E162"/>
    <mergeCell ref="A164:A165"/>
    <mergeCell ref="A167:A169"/>
    <mergeCell ref="A171:A193"/>
    <mergeCell ref="A195:A198"/>
    <mergeCell ref="A200:A202"/>
    <mergeCell ref="A205:E205"/>
    <mergeCell ref="A207:A211"/>
    <mergeCell ref="B213:E213"/>
    <mergeCell ref="A152:A156"/>
    <mergeCell ref="A106:E106"/>
    <mergeCell ref="A108:A112"/>
    <mergeCell ref="B114:E114"/>
    <mergeCell ref="A117:E117"/>
    <mergeCell ref="A118:E118"/>
    <mergeCell ref="A119:E119"/>
    <mergeCell ref="A121:A122"/>
    <mergeCell ref="A124:A127"/>
    <mergeCell ref="A129:A141"/>
    <mergeCell ref="A143:A145"/>
    <mergeCell ref="A150:E150"/>
    <mergeCell ref="A98:A101"/>
    <mergeCell ref="A36:A38"/>
    <mergeCell ref="A40:A54"/>
    <mergeCell ref="A56:A61"/>
    <mergeCell ref="A66:E66"/>
    <mergeCell ref="A68:A72"/>
    <mergeCell ref="B74:E74"/>
    <mergeCell ref="A78:E78"/>
    <mergeCell ref="A79:E79"/>
    <mergeCell ref="A81:A82"/>
    <mergeCell ref="A84:A90"/>
    <mergeCell ref="A92:A96"/>
    <mergeCell ref="A33:A34"/>
    <mergeCell ref="B1:D1"/>
    <mergeCell ref="A2:E2"/>
    <mergeCell ref="C9:E9"/>
    <mergeCell ref="A11:E11"/>
    <mergeCell ref="A13:E13"/>
    <mergeCell ref="A16:E16"/>
    <mergeCell ref="A23:E23"/>
    <mergeCell ref="A25:E25"/>
    <mergeCell ref="A26:E26"/>
    <mergeCell ref="A30:E30"/>
    <mergeCell ref="A31:E31"/>
  </mergeCells>
  <dataValidations count="3">
    <dataValidation type="list" allowBlank="1" showInputMessage="1" showErrorMessage="1" sqref="D28:D116 D161:D214" xr:uid="{CE554F59-C0E9-478C-8E3C-F91574893493}">
      <formula1>"Choisir une valeur,Assujetti à la TVA,Non assujetti à la TVA,Assujetti partiel à la TVA"</formula1>
    </dataValidation>
    <dataValidation type="list" allowBlank="1" showInputMessage="1" showErrorMessage="1" sqref="C27" xr:uid="{2E8CA862-5181-4437-9EDC-38FBF80FC9F6}">
      <formula1>"Choisir une valeur,Assujetti,Assujetti partiel,Non assujetti"</formula1>
    </dataValidation>
    <dataValidation type="list" allowBlank="1" showInputMessage="1" showErrorMessage="1" sqref="C222:C223 C225:C230 C261:C266 C164:C165 C167:C169 C171:C193 C257:C259 C254:C255 C124:C127 C121:C122 C219:C220 C297:C305 C81:C82 C92:C96 C290:C291 C293:C295 C36:C38 C33:C34 C129:C141 C41:C47 C49:C54 C84:C90" xr:uid="{4DC22F58-D5F1-4CFE-B395-6ECF1C2FD006}">
      <formula1>"Choisir une valeur,Acquisition neuf,Acquisition occasion,Crédit-bail, Location"</formula1>
    </dataValidation>
  </dataValidations>
  <hyperlinks>
    <hyperlink ref="B17" location="Bois_Biomasse_énergie" display="Bois Biomasse énergie" xr:uid="{A52DAC4B-4108-426D-9A42-BB803F95FD4C}"/>
    <hyperlink ref="B18" location="Géothermie_de_surface_et_PAC_associées" display="Géothermie de surface et PAC associées" xr:uid="{BB69BE94-FF15-4307-8AE0-839A992400AA}"/>
    <hyperlink ref="B15" location="Réseau_de_chaleur_et_ou_de_froid" display="Réseau de chaleur et/ou de froid" xr:uid="{87E90F1F-AB3F-4BF9-A334-E4144FD8A919}"/>
    <hyperlink ref="B21" location="Récupération_de_chaleur" display="Récupération de chaleur" xr:uid="{3281D0F3-F4EE-4D2C-99A4-A437AF33F67B}"/>
    <hyperlink ref="F215" location="'Cadre de dépôt'!A1" display="Haut de page" xr:uid="{89A51CF1-3643-49BD-98D2-5C6729F394A0}"/>
    <hyperlink ref="F117" location="'Cadre de dépôt'!A1" display="Haut de page" xr:uid="{264269D9-B75C-480C-85CA-6C8A3CEA2A0B}"/>
    <hyperlink ref="F250" location="'Cadre de dépôt'!A1" display="Haut de page" xr:uid="{C7485BEB-4B77-44E2-B39C-C65F47BB3143}"/>
    <hyperlink ref="F77" location="'Cadre de dépôt'!A1" display="Haut de page" xr:uid="{28BD884C-1D63-45F8-B4CF-663A146FD135}"/>
    <hyperlink ref="F286" location="'Cadre de dépôt'!A1" display="Haut de page" xr:uid="{46F92736-0A7F-4704-AAD2-3D4B3CADF76B}"/>
    <hyperlink ref="F326" location="'Cadre de dépôt'!A1" display="Haut de page" xr:uid="{A8A2FB8B-E2BA-4AF0-986A-9DE642BC39BC}"/>
    <hyperlink ref="C9" r:id="rId1" xr:uid="{F259368E-A577-48C5-972A-716E9C5551F1}"/>
    <hyperlink ref="A4" location="_1__BUDGET_PREVISIONNEL_DE_L_OPERATION" display="1/ Le budget prévisionnel de l'opération" xr:uid="{A3331B37-4543-4D7E-9C4D-333C0252EE34}"/>
    <hyperlink ref="A5" location="_2__PLAN_DE_FINANCEMENT" display="2/ Le plan de financement" xr:uid="{677ECDA6-0C23-480F-89C9-0ED5E5C051DB}"/>
    <hyperlink ref="B20" location="Géothermie___Opération_sur_aquifère_profond__200m" display="Géothermie / Opération sur aquifère profond &gt;200m" xr:uid="{A28DAC95-CCFB-4977-97A3-1796349763D2}"/>
    <hyperlink ref="B14" location="Solaire" display="Solaire" xr:uid="{806A9B64-BDBF-4F66-B282-A9E90081EF9B}"/>
    <hyperlink ref="F160" location="'Cadre de dépôt'!A1" display="Haut de page" xr:uid="{BD25C711-E344-4000-B221-FB14C50D8036}"/>
    <hyperlink ref="B19" location="Récupération_sur_eaux_usées_et_eaux_de_mer" display="Récupération sur eaux usées et eaux de mer" xr:uid="{13D38A47-D3EE-4E54-9DB4-55A75631D284}"/>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215" max="16383" man="1"/>
    <brk id="160" max="16383" man="1"/>
    <brk id="250" max="16383" man="1"/>
    <brk id="77" max="16383" man="1"/>
    <brk id="29" max="16383" man="1"/>
    <brk id="286"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C00000"/>
  </sheetPr>
  <dimension ref="A1:JO165"/>
  <sheetViews>
    <sheetView zoomScaleNormal="100" workbookViewId="0">
      <selection activeCell="F55" sqref="F55"/>
    </sheetView>
  </sheetViews>
  <sheetFormatPr baseColWidth="10" defaultColWidth="11.42578125" defaultRowHeight="15" x14ac:dyDescent="0.25"/>
  <cols>
    <col min="1" max="1" width="37.7109375" style="99" customWidth="1"/>
    <col min="2" max="3" width="16.28515625" style="162" customWidth="1"/>
    <col min="4" max="4" width="18.42578125" style="162" customWidth="1"/>
    <col min="5" max="5" width="23.28515625" style="162" bestFit="1" customWidth="1"/>
    <col min="6" max="6" width="13.42578125" style="162" customWidth="1"/>
    <col min="7" max="7" width="10" style="162" customWidth="1"/>
    <col min="8" max="8" width="10.42578125" style="162" customWidth="1"/>
    <col min="9" max="9" width="9.7109375" style="162" customWidth="1"/>
    <col min="10" max="10" width="11.5703125" style="162" customWidth="1"/>
    <col min="11" max="11" width="12.140625" style="162" customWidth="1"/>
    <col min="12" max="12" width="10" style="162" customWidth="1"/>
    <col min="13" max="13" width="10.85546875" style="162" customWidth="1"/>
    <col min="14" max="16384" width="11.42578125" style="162"/>
  </cols>
  <sheetData>
    <row r="1" spans="1:275" s="35" customFormat="1" ht="18.75" customHeight="1" x14ac:dyDescent="0.25">
      <c r="A1" s="452" t="s">
        <v>423</v>
      </c>
      <c r="B1" s="453"/>
      <c r="C1" s="453"/>
      <c r="D1" s="453"/>
      <c r="E1" s="454"/>
      <c r="F1" s="360"/>
      <c r="G1" s="360"/>
    </row>
    <row r="2" spans="1:275" s="179" customFormat="1" ht="15.75" x14ac:dyDescent="0.25">
      <c r="A2" s="177" t="s">
        <v>3</v>
      </c>
      <c r="B2" s="178"/>
      <c r="C2" s="178"/>
      <c r="D2" s="178"/>
      <c r="E2" s="178"/>
      <c r="F2" s="162"/>
    </row>
    <row r="3" spans="1:275" s="181" customFormat="1" ht="16.5" thickBot="1" x14ac:dyDescent="0.3">
      <c r="A3" s="180" t="s">
        <v>13</v>
      </c>
      <c r="B3" s="162"/>
      <c r="C3" s="178"/>
      <c r="D3" s="178"/>
      <c r="E3" s="178"/>
      <c r="F3" s="162"/>
    </row>
    <row r="4" spans="1:275" ht="23.25" thickBot="1" x14ac:dyDescent="0.3">
      <c r="B4" s="182" t="s">
        <v>14</v>
      </c>
      <c r="C4" s="183" t="s">
        <v>15</v>
      </c>
      <c r="D4" s="182" t="s">
        <v>16</v>
      </c>
      <c r="E4" s="183" t="s">
        <v>15</v>
      </c>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179"/>
      <c r="IV4" s="179"/>
      <c r="IW4" s="179"/>
      <c r="IX4" s="179"/>
      <c r="IY4" s="179"/>
      <c r="IZ4" s="179"/>
      <c r="JA4" s="179"/>
      <c r="JB4" s="179"/>
      <c r="JC4" s="179"/>
      <c r="JD4" s="179"/>
      <c r="JE4" s="179"/>
      <c r="JF4" s="179"/>
      <c r="JG4" s="179"/>
      <c r="JH4" s="179"/>
      <c r="JI4" s="179"/>
      <c r="JJ4" s="179"/>
      <c r="JK4" s="179"/>
      <c r="JL4" s="179"/>
      <c r="JM4" s="179"/>
      <c r="JN4" s="179"/>
      <c r="JO4" s="179"/>
    </row>
    <row r="5" spans="1:275" ht="16.5" thickBot="1" x14ac:dyDescent="0.3">
      <c r="A5" s="214" t="s">
        <v>17</v>
      </c>
      <c r="B5" s="215"/>
      <c r="C5" s="216"/>
      <c r="D5" s="217" t="s">
        <v>430</v>
      </c>
      <c r="E5" s="218"/>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c r="IW5" s="179"/>
      <c r="IX5" s="179"/>
      <c r="IY5" s="179"/>
      <c r="IZ5" s="179"/>
      <c r="JA5" s="179"/>
      <c r="JB5" s="179"/>
      <c r="JC5" s="179"/>
      <c r="JD5" s="179"/>
      <c r="JE5" s="179"/>
      <c r="JF5" s="179"/>
      <c r="JG5" s="179"/>
      <c r="JH5" s="179"/>
      <c r="JI5" s="179"/>
      <c r="JJ5" s="179"/>
      <c r="JK5" s="179"/>
      <c r="JL5" s="179"/>
      <c r="JM5" s="179"/>
      <c r="JN5" s="179"/>
      <c r="JO5" s="179"/>
    </row>
    <row r="6" spans="1:275" ht="15" customHeight="1" x14ac:dyDescent="0.25">
      <c r="A6" s="184" t="s">
        <v>225</v>
      </c>
      <c r="B6" s="185"/>
      <c r="C6" s="186"/>
      <c r="D6" s="185"/>
      <c r="E6" s="187" t="s">
        <v>18</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c r="IW6" s="179"/>
      <c r="IX6" s="179"/>
      <c r="IY6" s="179"/>
      <c r="IZ6" s="179"/>
      <c r="JA6" s="179"/>
      <c r="JB6" s="179"/>
      <c r="JC6" s="179"/>
      <c r="JD6" s="179"/>
      <c r="JE6" s="179"/>
      <c r="JF6" s="179"/>
      <c r="JG6" s="179"/>
      <c r="JH6" s="179"/>
      <c r="JI6" s="179"/>
      <c r="JJ6" s="179"/>
      <c r="JK6" s="179"/>
      <c r="JL6" s="179"/>
      <c r="JM6" s="179"/>
      <c r="JN6" s="179"/>
      <c r="JO6" s="179"/>
    </row>
    <row r="7" spans="1:275" ht="15" customHeight="1" x14ac:dyDescent="0.25">
      <c r="A7" s="244" t="s">
        <v>226</v>
      </c>
      <c r="B7" s="242"/>
      <c r="C7" s="190"/>
      <c r="D7" s="242">
        <v>80</v>
      </c>
      <c r="E7" s="243"/>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c r="IW7" s="179"/>
      <c r="IX7" s="179"/>
      <c r="IY7" s="179"/>
      <c r="IZ7" s="179"/>
      <c r="JA7" s="179"/>
      <c r="JB7" s="179"/>
      <c r="JC7" s="179"/>
      <c r="JD7" s="179"/>
      <c r="JE7" s="179"/>
      <c r="JF7" s="179"/>
      <c r="JG7" s="179"/>
      <c r="JH7" s="179"/>
      <c r="JI7" s="179"/>
      <c r="JJ7" s="179"/>
      <c r="JK7" s="179"/>
      <c r="JL7" s="179"/>
      <c r="JM7" s="179"/>
      <c r="JN7" s="179"/>
      <c r="JO7" s="179"/>
    </row>
    <row r="8" spans="1:275" ht="15.75" x14ac:dyDescent="0.25">
      <c r="A8" s="188" t="s">
        <v>19</v>
      </c>
      <c r="B8" s="189"/>
      <c r="C8" s="190"/>
      <c r="D8" s="189"/>
      <c r="E8" s="191" t="s">
        <v>20</v>
      </c>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row>
    <row r="9" spans="1:275" ht="15.75" x14ac:dyDescent="0.25">
      <c r="A9" s="188" t="s">
        <v>21</v>
      </c>
      <c r="B9" s="189"/>
      <c r="C9" s="190"/>
      <c r="D9" s="189"/>
      <c r="E9" s="191"/>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c r="IW9" s="179"/>
      <c r="IX9" s="179"/>
      <c r="IY9" s="179"/>
      <c r="IZ9" s="179"/>
      <c r="JA9" s="179"/>
      <c r="JB9" s="179"/>
      <c r="JC9" s="179"/>
      <c r="JD9" s="179"/>
      <c r="JE9" s="179"/>
      <c r="JF9" s="179"/>
      <c r="JG9" s="179"/>
      <c r="JH9" s="179"/>
      <c r="JI9" s="179"/>
      <c r="JJ9" s="179"/>
      <c r="JK9" s="179"/>
      <c r="JL9" s="179"/>
      <c r="JM9" s="179"/>
      <c r="JN9" s="179"/>
      <c r="JO9" s="179"/>
    </row>
    <row r="10" spans="1:275" ht="15.75" x14ac:dyDescent="0.25">
      <c r="A10" s="188" t="s">
        <v>22</v>
      </c>
      <c r="B10" s="216"/>
      <c r="C10" s="216"/>
      <c r="D10" s="189"/>
      <c r="E10" s="191"/>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79"/>
      <c r="FH10" s="179"/>
      <c r="FI10" s="179"/>
      <c r="FJ10" s="179"/>
      <c r="FK10" s="179"/>
      <c r="FL10" s="179"/>
      <c r="FM10" s="179"/>
      <c r="FN10" s="179"/>
      <c r="FO10" s="179"/>
      <c r="FP10" s="179"/>
      <c r="FQ10" s="179"/>
      <c r="FR10" s="179"/>
      <c r="FS10" s="179"/>
      <c r="FT10" s="179"/>
      <c r="FU10" s="179"/>
      <c r="FV10" s="179"/>
      <c r="FW10" s="179"/>
      <c r="FX10" s="179"/>
      <c r="FY10" s="179"/>
      <c r="FZ10" s="179"/>
      <c r="GA10" s="179"/>
      <c r="GB10" s="179"/>
      <c r="GC10" s="179"/>
      <c r="GD10" s="179"/>
      <c r="GE10" s="179"/>
      <c r="GF10" s="179"/>
      <c r="GG10" s="179"/>
      <c r="GH10" s="179"/>
      <c r="GI10" s="179"/>
      <c r="GJ10" s="179"/>
      <c r="GK10" s="179"/>
      <c r="GL10" s="179"/>
      <c r="GM10" s="179"/>
      <c r="GN10" s="179"/>
      <c r="GO10" s="179"/>
      <c r="GP10" s="179"/>
      <c r="GQ10" s="179"/>
      <c r="GR10" s="179"/>
      <c r="GS10" s="179"/>
      <c r="GT10" s="179"/>
      <c r="GU10" s="179"/>
      <c r="GV10" s="179"/>
      <c r="GW10" s="179"/>
      <c r="GX10" s="179"/>
      <c r="GY10" s="179"/>
      <c r="GZ10" s="179"/>
      <c r="HA10" s="179"/>
      <c r="HB10" s="179"/>
      <c r="HC10" s="179"/>
      <c r="HD10" s="179"/>
      <c r="HE10" s="179"/>
      <c r="HF10" s="179"/>
      <c r="HG10" s="179"/>
      <c r="HH10" s="179"/>
      <c r="HI10" s="179"/>
      <c r="HJ10" s="179"/>
      <c r="HK10" s="179"/>
      <c r="HL10" s="179"/>
      <c r="HM10" s="179"/>
      <c r="HN10" s="179"/>
      <c r="HO10" s="179"/>
      <c r="HP10" s="179"/>
      <c r="HQ10" s="179"/>
      <c r="HR10" s="179"/>
      <c r="HS10" s="179"/>
      <c r="HT10" s="179"/>
      <c r="HU10" s="179"/>
      <c r="HV10" s="179"/>
      <c r="HW10" s="179"/>
      <c r="HX10" s="179"/>
      <c r="HY10" s="179"/>
      <c r="HZ10" s="179"/>
      <c r="IA10" s="179"/>
      <c r="IB10" s="179"/>
      <c r="IC10" s="179"/>
      <c r="ID10" s="179"/>
      <c r="IE10" s="179"/>
      <c r="IF10" s="179"/>
      <c r="IG10" s="179"/>
      <c r="IH10" s="179"/>
      <c r="II10" s="179"/>
      <c r="IJ10" s="179"/>
      <c r="IK10" s="179"/>
      <c r="IL10" s="179"/>
      <c r="IM10" s="179"/>
      <c r="IN10" s="179"/>
      <c r="IO10" s="179"/>
      <c r="IP10" s="179"/>
      <c r="IQ10" s="179"/>
      <c r="IR10" s="179"/>
      <c r="IS10" s="179"/>
      <c r="IT10" s="179"/>
      <c r="IU10" s="179"/>
      <c r="IV10" s="179"/>
      <c r="IW10" s="179"/>
      <c r="IX10" s="179"/>
      <c r="IY10" s="179"/>
      <c r="IZ10" s="179"/>
      <c r="JA10" s="179"/>
      <c r="JB10" s="179"/>
      <c r="JC10" s="179"/>
      <c r="JD10" s="179"/>
      <c r="JE10" s="179"/>
      <c r="JF10" s="179"/>
      <c r="JG10" s="179"/>
      <c r="JH10" s="179"/>
      <c r="JI10" s="179"/>
      <c r="JJ10" s="179"/>
      <c r="JK10" s="179"/>
      <c r="JL10" s="179"/>
      <c r="JM10" s="179"/>
      <c r="JN10" s="179"/>
      <c r="JO10" s="179"/>
    </row>
    <row r="11" spans="1:275" ht="15" customHeight="1" x14ac:dyDescent="0.25">
      <c r="A11" s="192" t="s">
        <v>23</v>
      </c>
      <c r="B11" s="189"/>
      <c r="C11" s="193"/>
      <c r="D11" s="200">
        <f>D6+D8+D7</f>
        <v>80</v>
      </c>
      <c r="E11" s="193"/>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c r="EF11" s="179"/>
      <c r="EG11" s="179"/>
      <c r="EH11" s="179"/>
      <c r="EI11" s="179"/>
      <c r="EJ11" s="179"/>
      <c r="EK11" s="179"/>
      <c r="EL11" s="179"/>
      <c r="EM11" s="179"/>
      <c r="EN11" s="179"/>
      <c r="EO11" s="179"/>
      <c r="EP11" s="179"/>
      <c r="EQ11" s="179"/>
      <c r="ER11" s="179"/>
      <c r="ES11" s="179"/>
      <c r="ET11" s="179"/>
      <c r="EU11" s="179"/>
      <c r="EV11" s="179"/>
      <c r="EW11" s="179"/>
      <c r="EX11" s="179"/>
      <c r="EY11" s="179"/>
      <c r="EZ11" s="179"/>
      <c r="FA11" s="179"/>
      <c r="FB11" s="179"/>
      <c r="FC11" s="179"/>
      <c r="FD11" s="179"/>
      <c r="FE11" s="179"/>
      <c r="FF11" s="179"/>
      <c r="FG11" s="179"/>
      <c r="FH11" s="179"/>
      <c r="FI11" s="179"/>
      <c r="FJ11" s="179"/>
      <c r="FK11" s="179"/>
      <c r="FL11" s="179"/>
      <c r="FM11" s="179"/>
      <c r="FN11" s="179"/>
      <c r="FO11" s="179"/>
      <c r="FP11" s="179"/>
      <c r="FQ11" s="179"/>
      <c r="FR11" s="179"/>
      <c r="FS11" s="179"/>
      <c r="FT11" s="179"/>
      <c r="FU11" s="179"/>
      <c r="FV11" s="179"/>
      <c r="FW11" s="179"/>
      <c r="FX11" s="179"/>
      <c r="FY11" s="179"/>
      <c r="FZ11" s="179"/>
      <c r="GA11" s="179"/>
      <c r="GB11" s="179"/>
      <c r="GC11" s="179"/>
      <c r="GD11" s="179"/>
      <c r="GE11" s="179"/>
      <c r="GF11" s="179"/>
      <c r="GG11" s="179"/>
      <c r="GH11" s="179"/>
      <c r="GI11" s="179"/>
      <c r="GJ11" s="179"/>
      <c r="GK11" s="179"/>
      <c r="GL11" s="179"/>
      <c r="GM11" s="179"/>
      <c r="GN11" s="179"/>
      <c r="GO11" s="179"/>
      <c r="GP11" s="179"/>
      <c r="GQ11" s="179"/>
      <c r="GR11" s="179"/>
      <c r="GS11" s="179"/>
      <c r="GT11" s="179"/>
      <c r="GU11" s="179"/>
      <c r="GV11" s="179"/>
      <c r="GW11" s="179"/>
      <c r="GX11" s="179"/>
      <c r="GY11" s="179"/>
      <c r="GZ11" s="179"/>
      <c r="HA11" s="179"/>
      <c r="HB11" s="179"/>
      <c r="HC11" s="179"/>
      <c r="HD11" s="179"/>
      <c r="HE11" s="179"/>
      <c r="HF11" s="179"/>
      <c r="HG11" s="179"/>
      <c r="HH11" s="179"/>
      <c r="HI11" s="179"/>
      <c r="HJ11" s="179"/>
      <c r="HK11" s="179"/>
      <c r="HL11" s="179"/>
      <c r="HM11" s="179"/>
      <c r="HN11" s="179"/>
      <c r="HO11" s="179"/>
      <c r="HP11" s="179"/>
      <c r="HQ11" s="179"/>
      <c r="HR11" s="179"/>
      <c r="HS11" s="179"/>
      <c r="HT11" s="179"/>
      <c r="HU11" s="179"/>
      <c r="HV11" s="179"/>
      <c r="HW11" s="179"/>
      <c r="HX11" s="179"/>
      <c r="HY11" s="179"/>
      <c r="HZ11" s="179"/>
      <c r="IA11" s="179"/>
      <c r="IB11" s="179"/>
      <c r="IC11" s="179"/>
      <c r="ID11" s="179"/>
      <c r="IE11" s="179"/>
      <c r="IF11" s="179"/>
      <c r="IG11" s="179"/>
      <c r="IH11" s="179"/>
      <c r="II11" s="179"/>
      <c r="IJ11" s="179"/>
      <c r="IK11" s="179"/>
      <c r="IL11" s="179"/>
      <c r="IM11" s="179"/>
      <c r="IN11" s="179"/>
      <c r="IO11" s="179"/>
      <c r="IP11" s="179"/>
      <c r="IQ11" s="179"/>
      <c r="IR11" s="179"/>
      <c r="IS11" s="179"/>
      <c r="IT11" s="179"/>
      <c r="IU11" s="179"/>
      <c r="IV11" s="179"/>
      <c r="IW11" s="179"/>
      <c r="IX11" s="179"/>
      <c r="IY11" s="179"/>
      <c r="IZ11" s="179"/>
      <c r="JA11" s="179"/>
      <c r="JB11" s="179"/>
      <c r="JC11" s="179"/>
      <c r="JD11" s="179"/>
      <c r="JE11" s="179"/>
      <c r="JF11" s="179"/>
      <c r="JG11" s="179"/>
      <c r="JH11" s="179"/>
      <c r="JI11" s="179"/>
      <c r="JJ11" s="179"/>
      <c r="JK11" s="179"/>
      <c r="JL11" s="179"/>
      <c r="JM11" s="179"/>
      <c r="JN11" s="179"/>
      <c r="JO11" s="179"/>
    </row>
    <row r="12" spans="1:275" ht="15" customHeight="1" x14ac:dyDescent="0.25">
      <c r="A12" s="192" t="s">
        <v>24</v>
      </c>
      <c r="B12" s="189"/>
      <c r="C12" s="193"/>
      <c r="D12" s="245">
        <f>IF(AND(D8&lt;&gt;"",D9="OUI"),IF(D10="Existant",MIN(D6,D8),MIN(D6*0.5,D8))+D6+D7,D6+D7)</f>
        <v>80</v>
      </c>
      <c r="E12" s="193"/>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c r="EF12" s="179"/>
      <c r="EG12" s="179"/>
      <c r="EH12" s="179"/>
      <c r="EI12" s="179"/>
      <c r="EJ12" s="179"/>
      <c r="EK12" s="179"/>
      <c r="EL12" s="179"/>
      <c r="EM12" s="179"/>
      <c r="EN12" s="179"/>
      <c r="EO12" s="179"/>
      <c r="EP12" s="179"/>
      <c r="EQ12" s="179"/>
      <c r="ER12" s="179"/>
      <c r="ES12" s="179"/>
      <c r="ET12" s="179"/>
      <c r="EU12" s="179"/>
      <c r="EV12" s="179"/>
      <c r="EW12" s="179"/>
      <c r="EX12" s="179"/>
      <c r="EY12" s="179"/>
      <c r="EZ12" s="179"/>
      <c r="FA12" s="179"/>
      <c r="FB12" s="179"/>
      <c r="FC12" s="179"/>
      <c r="FD12" s="179"/>
      <c r="FE12" s="179"/>
      <c r="FF12" s="179"/>
      <c r="FG12" s="179"/>
      <c r="FH12" s="179"/>
      <c r="FI12" s="179"/>
      <c r="FJ12" s="179"/>
      <c r="FK12" s="179"/>
      <c r="FL12" s="179"/>
      <c r="FM12" s="179"/>
      <c r="FN12" s="179"/>
      <c r="FO12" s="179"/>
      <c r="FP12" s="179"/>
      <c r="FQ12" s="179"/>
      <c r="FR12" s="179"/>
      <c r="FS12" s="179"/>
      <c r="FT12" s="179"/>
      <c r="FU12" s="179"/>
      <c r="FV12" s="179"/>
      <c r="FW12" s="179"/>
      <c r="FX12" s="179"/>
      <c r="FY12" s="179"/>
      <c r="FZ12" s="179"/>
      <c r="GA12" s="179"/>
      <c r="GB12" s="179"/>
      <c r="GC12" s="179"/>
      <c r="GD12" s="179"/>
      <c r="GE12" s="179"/>
      <c r="GF12" s="179"/>
      <c r="GG12" s="179"/>
      <c r="GH12" s="179"/>
      <c r="GI12" s="179"/>
      <c r="GJ12" s="179"/>
      <c r="GK12" s="179"/>
      <c r="GL12" s="179"/>
      <c r="GM12" s="179"/>
      <c r="GN12" s="179"/>
      <c r="GO12" s="179"/>
      <c r="GP12" s="179"/>
      <c r="GQ12" s="179"/>
      <c r="GR12" s="179"/>
      <c r="GS12" s="179"/>
      <c r="GT12" s="179"/>
      <c r="GU12" s="179"/>
      <c r="GV12" s="179"/>
      <c r="GW12" s="179"/>
      <c r="GX12" s="179"/>
      <c r="GY12" s="179"/>
      <c r="GZ12" s="179"/>
      <c r="HA12" s="179"/>
      <c r="HB12" s="179"/>
      <c r="HC12" s="179"/>
      <c r="HD12" s="179"/>
      <c r="HE12" s="179"/>
      <c r="HF12" s="179"/>
      <c r="HG12" s="179"/>
      <c r="HH12" s="179"/>
      <c r="HI12" s="179"/>
      <c r="HJ12" s="179"/>
      <c r="HK12" s="179"/>
      <c r="HL12" s="179"/>
      <c r="HM12" s="179"/>
      <c r="HN12" s="179"/>
      <c r="HO12" s="179"/>
      <c r="HP12" s="179"/>
      <c r="HQ12" s="179"/>
      <c r="HR12" s="179"/>
      <c r="HS12" s="179"/>
      <c r="HT12" s="179"/>
      <c r="HU12" s="179"/>
      <c r="HV12" s="179"/>
      <c r="HW12" s="179"/>
      <c r="HX12" s="179"/>
      <c r="HY12" s="179"/>
      <c r="HZ12" s="179"/>
      <c r="IA12" s="179"/>
      <c r="IB12" s="179"/>
      <c r="IC12" s="179"/>
      <c r="ID12" s="179"/>
      <c r="IE12" s="179"/>
      <c r="IF12" s="179"/>
      <c r="IG12" s="179"/>
      <c r="IH12" s="179"/>
      <c r="II12" s="179"/>
      <c r="IJ12" s="179"/>
      <c r="IK12" s="179"/>
      <c r="IL12" s="179"/>
      <c r="IM12" s="179"/>
      <c r="IN12" s="179"/>
      <c r="IO12" s="179"/>
      <c r="IP12" s="179"/>
      <c r="IQ12" s="179"/>
      <c r="IR12" s="179"/>
      <c r="IS12" s="179"/>
      <c r="IT12" s="179"/>
      <c r="IU12" s="179"/>
      <c r="IV12" s="179"/>
      <c r="IW12" s="179"/>
      <c r="IX12" s="179"/>
      <c r="IY12" s="179"/>
      <c r="IZ12" s="179"/>
      <c r="JA12" s="179"/>
      <c r="JB12" s="179"/>
      <c r="JC12" s="179"/>
      <c r="JD12" s="179"/>
      <c r="JE12" s="179"/>
      <c r="JF12" s="179"/>
      <c r="JG12" s="179"/>
      <c r="JH12" s="179"/>
      <c r="JI12" s="179"/>
      <c r="JJ12" s="179"/>
      <c r="JK12" s="179"/>
      <c r="JL12" s="179"/>
      <c r="JM12" s="179"/>
      <c r="JN12" s="179"/>
      <c r="JO12" s="179"/>
    </row>
    <row r="13" spans="1:275" x14ac:dyDescent="0.25">
      <c r="A13" s="188" t="s">
        <v>25</v>
      </c>
      <c r="B13" s="189"/>
      <c r="C13" s="194"/>
      <c r="D13" s="189"/>
      <c r="E13" s="194"/>
      <c r="O13" s="195"/>
      <c r="P13" s="195"/>
      <c r="Q13" s="195"/>
      <c r="R13" s="195"/>
      <c r="S13" s="195"/>
      <c r="T13" s="195"/>
      <c r="U13" s="195"/>
      <c r="V13" s="195"/>
      <c r="W13" s="195"/>
      <c r="X13" s="195"/>
      <c r="Y13" s="195"/>
      <c r="Z13" s="195"/>
      <c r="AA13" s="195"/>
    </row>
    <row r="14" spans="1:275" ht="15.75" thickBot="1" x14ac:dyDescent="0.3">
      <c r="A14" s="201" t="s">
        <v>26</v>
      </c>
      <c r="B14" s="203"/>
      <c r="C14" s="204"/>
      <c r="D14" s="205"/>
      <c r="E14" s="206"/>
      <c r="O14" s="195"/>
      <c r="P14" s="195"/>
      <c r="Q14" s="195"/>
      <c r="R14" s="195"/>
      <c r="S14" s="195"/>
      <c r="T14" s="195"/>
      <c r="U14" s="195"/>
      <c r="V14" s="195"/>
      <c r="W14" s="195"/>
      <c r="X14" s="195"/>
      <c r="Y14" s="195"/>
      <c r="Z14" s="195"/>
      <c r="AA14" s="195"/>
    </row>
    <row r="15" spans="1:275" x14ac:dyDescent="0.25">
      <c r="A15" s="201" t="s">
        <v>27</v>
      </c>
      <c r="B15" s="207"/>
      <c r="C15" s="208"/>
      <c r="D15" s="202"/>
      <c r="E15" s="202"/>
      <c r="O15" s="195"/>
      <c r="P15" s="195"/>
      <c r="Q15" s="195"/>
      <c r="R15" s="195"/>
      <c r="S15" s="195"/>
      <c r="T15" s="195"/>
      <c r="U15" s="195"/>
      <c r="V15" s="195"/>
      <c r="W15" s="195"/>
      <c r="X15" s="195"/>
      <c r="Y15" s="195"/>
      <c r="Z15" s="195"/>
      <c r="AA15" s="195"/>
    </row>
    <row r="16" spans="1:275" x14ac:dyDescent="0.25">
      <c r="A16" s="201" t="s">
        <v>28</v>
      </c>
      <c r="B16" s="209"/>
      <c r="C16" s="210"/>
      <c r="D16" s="211"/>
      <c r="E16" s="211"/>
    </row>
    <row r="17" spans="1:14" x14ac:dyDescent="0.25">
      <c r="A17" s="201" t="s">
        <v>223</v>
      </c>
      <c r="B17" s="209" t="s">
        <v>29</v>
      </c>
      <c r="C17" s="210"/>
      <c r="D17" s="211"/>
      <c r="E17" s="211"/>
    </row>
    <row r="18" spans="1:14" ht="15.75" thickBot="1" x14ac:dyDescent="0.3">
      <c r="A18" s="212" t="s">
        <v>30</v>
      </c>
      <c r="B18" s="213" t="s">
        <v>31</v>
      </c>
      <c r="C18" s="204"/>
      <c r="D18" s="211"/>
      <c r="E18" s="211"/>
    </row>
    <row r="19" spans="1:14" x14ac:dyDescent="0.25">
      <c r="A19" s="451" t="s">
        <v>32</v>
      </c>
      <c r="B19" s="451"/>
      <c r="C19" s="451"/>
      <c r="D19" s="451"/>
      <c r="E19" s="451"/>
    </row>
    <row r="20" spans="1:14" x14ac:dyDescent="0.25">
      <c r="A20" s="451"/>
      <c r="B20" s="451"/>
      <c r="C20" s="451"/>
      <c r="D20" s="451"/>
      <c r="E20" s="451"/>
    </row>
    <row r="22" spans="1:14" x14ac:dyDescent="0.25">
      <c r="A22" s="394" t="s">
        <v>431</v>
      </c>
      <c r="B22" s="35"/>
      <c r="C22" s="35"/>
      <c r="D22" s="35"/>
      <c r="E22" s="35"/>
      <c r="F22" s="35"/>
      <c r="G22" s="35"/>
      <c r="H22" s="35"/>
      <c r="I22" s="35"/>
      <c r="J22" s="35"/>
      <c r="K22" s="35"/>
      <c r="L22" s="35"/>
      <c r="M22" s="35"/>
      <c r="N22" s="35"/>
    </row>
    <row r="23" spans="1:14" ht="15.75" thickBot="1" x14ac:dyDescent="0.3">
      <c r="A23" s="35"/>
      <c r="B23" s="35"/>
      <c r="C23" s="35"/>
      <c r="D23" s="35"/>
      <c r="E23" s="35"/>
      <c r="F23" s="35"/>
      <c r="G23" s="35"/>
      <c r="H23" s="35"/>
      <c r="I23" s="35"/>
      <c r="J23" s="35"/>
      <c r="K23" s="35"/>
      <c r="L23" s="35"/>
      <c r="M23" s="35"/>
      <c r="N23" s="35"/>
    </row>
    <row r="24" spans="1:14" ht="15.75" thickBot="1" x14ac:dyDescent="0.3">
      <c r="A24" s="35"/>
      <c r="B24" s="395" t="s">
        <v>432</v>
      </c>
      <c r="C24" s="396" t="s">
        <v>433</v>
      </c>
      <c r="D24" s="396" t="s">
        <v>434</v>
      </c>
      <c r="E24" s="396" t="s">
        <v>435</v>
      </c>
      <c r="F24" s="396" t="s">
        <v>436</v>
      </c>
      <c r="G24" s="396" t="s">
        <v>437</v>
      </c>
      <c r="H24" s="396" t="s">
        <v>438</v>
      </c>
      <c r="I24" s="396" t="s">
        <v>439</v>
      </c>
      <c r="J24" s="396" t="s">
        <v>440</v>
      </c>
      <c r="K24" s="396" t="s">
        <v>441</v>
      </c>
      <c r="L24" s="396" t="s">
        <v>442</v>
      </c>
      <c r="M24" s="397" t="s">
        <v>443</v>
      </c>
      <c r="N24" s="398" t="s">
        <v>375</v>
      </c>
    </row>
    <row r="25" spans="1:14" x14ac:dyDescent="0.25">
      <c r="A25" s="399" t="s">
        <v>444</v>
      </c>
      <c r="B25" s="400">
        <v>6.37</v>
      </c>
      <c r="C25" s="401">
        <v>5.93</v>
      </c>
      <c r="D25" s="401">
        <v>6.28</v>
      </c>
      <c r="E25" s="401">
        <v>5.87</v>
      </c>
      <c r="F25" s="401">
        <v>5.81</v>
      </c>
      <c r="G25" s="401">
        <v>5.51</v>
      </c>
      <c r="H25" s="401">
        <v>5.53</v>
      </c>
      <c r="I25" s="401">
        <v>5.07</v>
      </c>
      <c r="J25" s="401">
        <v>5.71</v>
      </c>
      <c r="K25" s="401">
        <v>5.81</v>
      </c>
      <c r="L25" s="401">
        <v>5.87</v>
      </c>
      <c r="M25" s="402">
        <v>6.28</v>
      </c>
      <c r="N25" s="403">
        <f>SUM(B25:M25)</f>
        <v>70.040000000000006</v>
      </c>
    </row>
    <row r="26" spans="1:14" x14ac:dyDescent="0.25">
      <c r="A26" s="404" t="s">
        <v>445</v>
      </c>
      <c r="B26" s="405">
        <v>18.5</v>
      </c>
      <c r="C26" s="406">
        <v>11.93</v>
      </c>
      <c r="D26" s="406">
        <v>6.1</v>
      </c>
      <c r="E26" s="406">
        <v>3.45</v>
      </c>
      <c r="F26" s="406">
        <v>0.72</v>
      </c>
      <c r="G26" s="406">
        <v>0</v>
      </c>
      <c r="H26" s="406">
        <v>0</v>
      </c>
      <c r="I26" s="406">
        <v>0</v>
      </c>
      <c r="J26" s="406">
        <v>0</v>
      </c>
      <c r="K26" s="406">
        <v>3.42</v>
      </c>
      <c r="L26" s="406">
        <v>11.53</v>
      </c>
      <c r="M26" s="407">
        <v>18.04</v>
      </c>
      <c r="N26" s="408">
        <f>SUM(B26:M26)</f>
        <v>73.69</v>
      </c>
    </row>
    <row r="27" spans="1:14" ht="30.75" thickBot="1" x14ac:dyDescent="0.3">
      <c r="A27" s="409" t="s">
        <v>446</v>
      </c>
      <c r="B27" s="410">
        <v>4.68</v>
      </c>
      <c r="C27" s="411">
        <v>3.38</v>
      </c>
      <c r="D27" s="411">
        <v>2.4700000000000002</v>
      </c>
      <c r="E27" s="411">
        <v>1.91</v>
      </c>
      <c r="F27" s="411">
        <v>1.44</v>
      </c>
      <c r="G27" s="411">
        <v>1.25</v>
      </c>
      <c r="H27" s="411">
        <v>1.36</v>
      </c>
      <c r="I27" s="411">
        <v>1.19</v>
      </c>
      <c r="J27" s="411">
        <v>1.67</v>
      </c>
      <c r="K27" s="411">
        <v>1.92</v>
      </c>
      <c r="L27" s="411">
        <v>3.34</v>
      </c>
      <c r="M27" s="412">
        <v>4.58</v>
      </c>
      <c r="N27" s="413">
        <f t="shared" ref="N27:N28" si="0">SUM(B27:M27)</f>
        <v>29.190000000000005</v>
      </c>
    </row>
    <row r="28" spans="1:14" ht="16.5" thickTop="1" thickBot="1" x14ac:dyDescent="0.3">
      <c r="A28" s="414" t="s">
        <v>447</v>
      </c>
      <c r="B28" s="415">
        <f>SUM(B25:B27)</f>
        <v>29.55</v>
      </c>
      <c r="C28" s="416">
        <f t="shared" ref="C28:M28" si="1">SUM(C25:C27)</f>
        <v>21.24</v>
      </c>
      <c r="D28" s="416">
        <f t="shared" si="1"/>
        <v>14.85</v>
      </c>
      <c r="E28" s="416">
        <f t="shared" si="1"/>
        <v>11.23</v>
      </c>
      <c r="F28" s="416">
        <f t="shared" si="1"/>
        <v>7.9699999999999989</v>
      </c>
      <c r="G28" s="416">
        <f t="shared" si="1"/>
        <v>6.76</v>
      </c>
      <c r="H28" s="416">
        <f t="shared" si="1"/>
        <v>6.8900000000000006</v>
      </c>
      <c r="I28" s="416">
        <f t="shared" si="1"/>
        <v>6.26</v>
      </c>
      <c r="J28" s="416">
        <f t="shared" si="1"/>
        <v>7.38</v>
      </c>
      <c r="K28" s="416">
        <f t="shared" si="1"/>
        <v>11.15</v>
      </c>
      <c r="L28" s="416">
        <f t="shared" si="1"/>
        <v>20.74</v>
      </c>
      <c r="M28" s="417">
        <f t="shared" si="1"/>
        <v>28.9</v>
      </c>
      <c r="N28" s="418">
        <f t="shared" si="0"/>
        <v>172.92000000000002</v>
      </c>
    </row>
    <row r="45" spans="13:15" x14ac:dyDescent="0.25">
      <c r="M45" s="427" t="s">
        <v>549</v>
      </c>
      <c r="N45" s="428" t="s">
        <v>453</v>
      </c>
      <c r="O45" s="35"/>
    </row>
    <row r="46" spans="13:15" x14ac:dyDescent="0.25">
      <c r="M46" s="429" t="s">
        <v>189</v>
      </c>
      <c r="N46" s="430" t="str">
        <f>VLOOKUP(N45,'Annexe Zones climatiques'!B4:C99,2,FALSE)</f>
        <v>H1c</v>
      </c>
      <c r="O46" s="2" t="s">
        <v>190</v>
      </c>
    </row>
    <row r="47" spans="13:15" x14ac:dyDescent="0.25">
      <c r="M47" s="429" t="s">
        <v>191</v>
      </c>
      <c r="N47" s="58" t="s">
        <v>117</v>
      </c>
      <c r="O47" s="35"/>
    </row>
    <row r="51" spans="1:13" ht="15.75" x14ac:dyDescent="0.25">
      <c r="A51" s="60" t="s">
        <v>188</v>
      </c>
      <c r="B51" s="37"/>
      <c r="C51" s="37"/>
      <c r="D51" s="37"/>
      <c r="E51" s="37"/>
      <c r="F51" s="37"/>
      <c r="G51" s="37"/>
      <c r="H51" s="37"/>
      <c r="I51" s="37"/>
      <c r="J51" s="37"/>
      <c r="K51" s="37"/>
      <c r="L51" s="37"/>
    </row>
    <row r="52" spans="1:13" x14ac:dyDescent="0.25">
      <c r="A52" s="35"/>
      <c r="B52" s="35"/>
      <c r="C52" s="35"/>
      <c r="D52" s="35"/>
      <c r="E52" s="35"/>
      <c r="F52" s="35"/>
      <c r="G52" s="35"/>
      <c r="H52" s="35"/>
      <c r="I52" s="35"/>
      <c r="J52" s="35"/>
      <c r="K52" s="35"/>
      <c r="L52" s="35"/>
    </row>
    <row r="53" spans="1:13" ht="64.5" customHeight="1" x14ac:dyDescent="0.25">
      <c r="A53" s="45" t="s">
        <v>192</v>
      </c>
      <c r="B53" s="45" t="s">
        <v>193</v>
      </c>
      <c r="C53" s="45" t="s">
        <v>194</v>
      </c>
      <c r="D53" s="57" t="s">
        <v>195</v>
      </c>
      <c r="E53" s="56" t="s">
        <v>196</v>
      </c>
      <c r="F53" s="44" t="s">
        <v>448</v>
      </c>
      <c r="G53" s="44" t="s">
        <v>198</v>
      </c>
      <c r="H53" s="45" t="s">
        <v>199</v>
      </c>
      <c r="I53" s="45" t="s">
        <v>200</v>
      </c>
      <c r="J53" s="55" t="s">
        <v>201</v>
      </c>
      <c r="K53" s="55" t="s">
        <v>202</v>
      </c>
      <c r="L53" s="45" t="s">
        <v>203</v>
      </c>
    </row>
    <row r="54" spans="1:13" x14ac:dyDescent="0.25">
      <c r="A54" s="52"/>
      <c r="B54" s="52" t="s">
        <v>158</v>
      </c>
      <c r="C54" s="52">
        <v>375</v>
      </c>
      <c r="D54" s="48">
        <v>60</v>
      </c>
      <c r="E54" s="48">
        <v>30</v>
      </c>
      <c r="F54" s="48">
        <v>40</v>
      </c>
      <c r="G54" s="51">
        <v>0</v>
      </c>
      <c r="H54" s="50">
        <f t="shared" ref="H54:H57" si="2">IFERROR(E54/C54*1000,"")</f>
        <v>80</v>
      </c>
      <c r="I54" s="48"/>
      <c r="J54" s="49"/>
      <c r="K54" s="48"/>
      <c r="L54" s="431">
        <f>IFERROR(VLOOKUP(B54,'Données efficacité energétique'!$A$5:$M$10,'Données efficacité energétique'!$B$3,FALSE)*(VLOOKUP(B54,'Données efficacité energétique'!$A$5:$M$17,HLOOKUP('Tableau 1 Besoins'!$N$46,'Données efficacité energétique'!$C$2:$M$3,'Données efficacité energétique'!$Q$3,FALSE),FALSE)+VLOOKUP(B54,'Données efficacité energétique'!$A$5:$M$17,HLOOKUP('Tableau 1 Besoins'!$N$47,'Données efficacité energétique'!$C$2:$M$3,'Données efficacité energétique'!$Q$3,FALSE),FALSE))*C54/1000,"")</f>
        <v>40.5</v>
      </c>
      <c r="M54" s="46" t="str">
        <f t="shared" ref="M54:M57" si="3">IFERROR(IF(G54/F54&gt;0.3,"Vigilance ECS ","")&amp; IF(F54&gt;L54,"faible efficacité énergétique",""), IF(F54&gt;L54,"faible efficacité énergétique",""))</f>
        <v/>
      </c>
    </row>
    <row r="55" spans="1:13" x14ac:dyDescent="0.25">
      <c r="A55" s="52"/>
      <c r="B55" s="52" t="s">
        <v>449</v>
      </c>
      <c r="C55" s="52">
        <v>200</v>
      </c>
      <c r="D55" s="48">
        <v>100</v>
      </c>
      <c r="E55" s="48">
        <v>90</v>
      </c>
      <c r="F55" s="48">
        <v>85</v>
      </c>
      <c r="G55" s="51">
        <v>5</v>
      </c>
      <c r="H55" s="50">
        <f t="shared" si="2"/>
        <v>450</v>
      </c>
      <c r="I55" s="48"/>
      <c r="J55" s="49"/>
      <c r="K55" s="48"/>
      <c r="L55" s="431">
        <f>IFERROR(VLOOKUP(B55,'Données efficacité energétique'!$A$5:$M$10,'Données efficacité energétique'!$B$3,FALSE)*(VLOOKUP(B55,'Données efficacité energétique'!$A$5:$M$17,HLOOKUP('Tableau 1 Besoins'!$N$46,'Données efficacité energétique'!$C$2:$M$3,'Données efficacité energétique'!$Q$3,FALSE),FALSE)+VLOOKUP(B55,'Données efficacité energétique'!$A$5:$M$17,HLOOKUP('Tableau 1 Besoins'!$N$47,'Données efficacité energétique'!$C$2:$M$3,'Données efficacité energétique'!$Q$3,FALSE),FALSE))*C55/1000,"")</f>
        <v>22.000000000000004</v>
      </c>
      <c r="M55" s="46" t="str">
        <f t="shared" si="3"/>
        <v>faible efficacité énergétique</v>
      </c>
    </row>
    <row r="56" spans="1:13" x14ac:dyDescent="0.25">
      <c r="A56" s="52"/>
      <c r="B56" s="52" t="s">
        <v>158</v>
      </c>
      <c r="C56" s="52">
        <v>300</v>
      </c>
      <c r="D56" s="48">
        <v>50</v>
      </c>
      <c r="E56" s="48">
        <v>30</v>
      </c>
      <c r="F56" s="48">
        <v>15</v>
      </c>
      <c r="G56" s="51">
        <v>15</v>
      </c>
      <c r="H56" s="50">
        <f t="shared" si="2"/>
        <v>100</v>
      </c>
      <c r="I56" s="48"/>
      <c r="J56" s="49"/>
      <c r="K56" s="48"/>
      <c r="L56" s="431">
        <f>IFERROR(VLOOKUP(B56,'Données efficacité energétique'!$A$5:$M$10,'Données efficacité energétique'!$B$3,FALSE)*(VLOOKUP(B56,'Données efficacité energétique'!$A$5:$M$17,HLOOKUP('Tableau 1 Besoins'!$N$46,'Données efficacité energétique'!$C$2:$M$3,'Données efficacité energétique'!$Q$3,FALSE),FALSE)+VLOOKUP(B56,'Données efficacité energétique'!$A$5:$M$17,HLOOKUP('Tableau 1 Besoins'!$N$47,'Données efficacité energétique'!$C$2:$M$3,'Données efficacité energétique'!$Q$3,FALSE),FALSE))*C56/1000,"")</f>
        <v>32.4</v>
      </c>
      <c r="M56" s="46" t="str">
        <f t="shared" si="3"/>
        <v xml:space="preserve">Vigilance ECS </v>
      </c>
    </row>
    <row r="57" spans="1:13" ht="22.5" x14ac:dyDescent="0.25">
      <c r="A57" s="52"/>
      <c r="B57" s="52" t="s">
        <v>145</v>
      </c>
      <c r="C57" s="52"/>
      <c r="D57" s="48"/>
      <c r="E57" s="48"/>
      <c r="F57" s="48"/>
      <c r="G57" s="51"/>
      <c r="H57" s="50" t="str">
        <f t="shared" si="2"/>
        <v/>
      </c>
      <c r="I57" s="48"/>
      <c r="J57" s="49"/>
      <c r="K57" s="48"/>
      <c r="L57" s="431" t="str">
        <f>IFERROR(VLOOKUP(B57,'Données efficacité energétique'!$A$5:$M$10,'Données efficacité energétique'!$B$3,FALSE)*(VLOOKUP(B57,'Données efficacité energétique'!$A$5:$M$17,HLOOKUP('Tableau 1 Besoins'!$N$46,'Données efficacité energétique'!$C$2:$M$3,'Données efficacité energétique'!$Q$3,FALSE),FALSE)+VLOOKUP(B57,'Données efficacité energétique'!$A$5:$M$17,HLOOKUP('Tableau 1 Besoins'!$N$47,'Données efficacité energétique'!$C$2:$M$3,'Données efficacité energétique'!$Q$3,FALSE),FALSE))*C57/1000,"")</f>
        <v/>
      </c>
      <c r="M57" s="46" t="str">
        <f t="shared" si="3"/>
        <v/>
      </c>
    </row>
    <row r="58" spans="1:13" x14ac:dyDescent="0.25">
      <c r="A58" s="45" t="s">
        <v>205</v>
      </c>
      <c r="B58" s="45"/>
      <c r="C58" s="44">
        <f t="shared" ref="C58:I58" si="4">SUM(C54:C57)</f>
        <v>875</v>
      </c>
      <c r="D58" s="43">
        <f t="shared" si="4"/>
        <v>210</v>
      </c>
      <c r="E58" s="42">
        <f t="shared" si="4"/>
        <v>150</v>
      </c>
      <c r="F58" s="41">
        <f t="shared" si="4"/>
        <v>140</v>
      </c>
      <c r="G58" s="41">
        <f t="shared" si="4"/>
        <v>20</v>
      </c>
      <c r="H58" s="41">
        <f t="shared" si="4"/>
        <v>630</v>
      </c>
      <c r="I58" s="41">
        <f t="shared" si="4"/>
        <v>0</v>
      </c>
      <c r="J58" s="40">
        <f>SUM(J54:J55)</f>
        <v>0</v>
      </c>
      <c r="K58" s="40">
        <f>SUM(K54:K55)</f>
        <v>0</v>
      </c>
      <c r="L58" s="39">
        <f>SUM(L54:L57)</f>
        <v>94.9</v>
      </c>
    </row>
    <row r="146" spans="15:27" x14ac:dyDescent="0.25">
      <c r="O146" s="195"/>
      <c r="P146" s="195"/>
      <c r="Q146" s="195"/>
      <c r="R146" s="195"/>
      <c r="S146" s="195"/>
      <c r="T146" s="195"/>
      <c r="U146" s="195"/>
      <c r="V146" s="195"/>
      <c r="W146" s="195"/>
      <c r="X146" s="195"/>
      <c r="Y146" s="195"/>
      <c r="Z146" s="195"/>
      <c r="AA146" s="195"/>
    </row>
    <row r="147" spans="15:27" x14ac:dyDescent="0.25">
      <c r="O147" s="195"/>
      <c r="P147" s="195"/>
      <c r="Q147" s="195"/>
      <c r="R147" s="195"/>
      <c r="S147" s="195"/>
      <c r="T147" s="195"/>
      <c r="U147" s="195"/>
      <c r="V147" s="195"/>
      <c r="W147" s="195"/>
      <c r="X147" s="195"/>
      <c r="Y147" s="195"/>
      <c r="Z147" s="195"/>
      <c r="AA147" s="195"/>
    </row>
    <row r="148" spans="15:27" x14ac:dyDescent="0.25">
      <c r="O148" s="195"/>
      <c r="P148" s="195"/>
      <c r="Q148" s="195"/>
      <c r="R148" s="195"/>
      <c r="S148" s="195"/>
      <c r="T148" s="195"/>
      <c r="U148" s="195"/>
      <c r="V148" s="195"/>
      <c r="W148" s="195"/>
      <c r="X148" s="195"/>
      <c r="Y148" s="195"/>
      <c r="Z148" s="195"/>
      <c r="AA148" s="195"/>
    </row>
    <row r="149" spans="15:27" x14ac:dyDescent="0.25">
      <c r="O149" s="195"/>
      <c r="P149" s="195"/>
      <c r="Q149" s="195"/>
      <c r="R149" s="195"/>
      <c r="S149" s="195"/>
      <c r="T149" s="195"/>
      <c r="U149" s="195"/>
      <c r="V149" s="195"/>
      <c r="W149" s="195"/>
      <c r="X149" s="195"/>
      <c r="Y149" s="195"/>
      <c r="Z149" s="195"/>
      <c r="AA149" s="195"/>
    </row>
    <row r="150" spans="15:27" x14ac:dyDescent="0.25">
      <c r="O150" s="195"/>
      <c r="P150" s="195"/>
      <c r="Q150" s="195"/>
      <c r="R150" s="195"/>
      <c r="S150" s="195"/>
      <c r="T150" s="195"/>
      <c r="U150" s="195"/>
      <c r="V150" s="195"/>
      <c r="W150" s="195"/>
      <c r="X150" s="195"/>
      <c r="Y150" s="195"/>
      <c r="Z150" s="195"/>
      <c r="AA150" s="195"/>
    </row>
    <row r="151" spans="15:27" x14ac:dyDescent="0.25">
      <c r="O151" s="195"/>
      <c r="P151" s="195"/>
      <c r="Q151" s="195"/>
      <c r="R151" s="195"/>
      <c r="S151" s="195"/>
      <c r="T151" s="195"/>
      <c r="U151" s="195"/>
      <c r="V151" s="195"/>
      <c r="W151" s="195"/>
      <c r="X151" s="195"/>
      <c r="Y151" s="195"/>
      <c r="Z151" s="195"/>
      <c r="AA151" s="195"/>
    </row>
    <row r="152" spans="15:27" x14ac:dyDescent="0.25">
      <c r="O152" s="195"/>
      <c r="P152" s="195"/>
      <c r="Q152" s="195"/>
      <c r="R152" s="195"/>
      <c r="S152" s="195"/>
      <c r="T152" s="195"/>
      <c r="U152" s="195"/>
      <c r="V152" s="195"/>
      <c r="W152" s="195"/>
      <c r="X152" s="195"/>
      <c r="Y152" s="195"/>
      <c r="Z152" s="195"/>
      <c r="AA152" s="195"/>
    </row>
    <row r="153" spans="15:27" x14ac:dyDescent="0.25">
      <c r="O153" s="195"/>
      <c r="P153" s="195"/>
      <c r="Q153" s="195"/>
      <c r="R153" s="195"/>
      <c r="S153" s="195"/>
      <c r="T153" s="195"/>
      <c r="U153" s="195"/>
      <c r="V153" s="195"/>
      <c r="W153" s="195"/>
      <c r="X153" s="195"/>
      <c r="Y153" s="195"/>
      <c r="Z153" s="195"/>
      <c r="AA153" s="195"/>
    </row>
    <row r="154" spans="15:27" x14ac:dyDescent="0.25">
      <c r="O154" s="195"/>
      <c r="P154" s="195"/>
      <c r="Q154" s="195"/>
      <c r="R154" s="195"/>
      <c r="S154" s="195"/>
      <c r="T154" s="195"/>
      <c r="U154" s="195"/>
      <c r="V154" s="195"/>
      <c r="W154" s="195"/>
      <c r="X154" s="195"/>
      <c r="Y154" s="195"/>
      <c r="Z154" s="195"/>
      <c r="AA154" s="195"/>
    </row>
    <row r="155" spans="15:27" x14ac:dyDescent="0.25">
      <c r="O155" s="195"/>
      <c r="P155" s="195"/>
      <c r="Q155" s="195"/>
      <c r="R155" s="195"/>
      <c r="S155" s="195"/>
      <c r="T155" s="195"/>
      <c r="U155" s="195"/>
      <c r="V155" s="195"/>
      <c r="W155" s="195"/>
      <c r="X155" s="195"/>
      <c r="Y155" s="195"/>
      <c r="Z155" s="195"/>
      <c r="AA155" s="195"/>
    </row>
    <row r="156" spans="15:27" x14ac:dyDescent="0.25">
      <c r="O156" s="195"/>
      <c r="P156" s="195"/>
      <c r="Q156" s="195"/>
      <c r="R156" s="195"/>
      <c r="S156" s="195"/>
      <c r="T156" s="195"/>
      <c r="U156" s="195"/>
      <c r="V156" s="195"/>
      <c r="W156" s="195"/>
      <c r="X156" s="195"/>
      <c r="Y156" s="195"/>
      <c r="Z156" s="195"/>
      <c r="AA156" s="195"/>
    </row>
    <row r="157" spans="15:27" x14ac:dyDescent="0.25">
      <c r="O157" s="195"/>
      <c r="P157" s="195"/>
      <c r="Q157" s="195"/>
      <c r="R157" s="195"/>
      <c r="S157" s="195"/>
      <c r="T157" s="195"/>
      <c r="U157" s="195"/>
      <c r="V157" s="195"/>
      <c r="W157" s="195"/>
      <c r="X157" s="195"/>
      <c r="Y157" s="195"/>
      <c r="Z157" s="195"/>
      <c r="AA157" s="195"/>
    </row>
    <row r="158" spans="15:27" x14ac:dyDescent="0.25">
      <c r="O158" s="195"/>
      <c r="P158" s="195"/>
      <c r="Q158" s="195"/>
      <c r="R158" s="195"/>
      <c r="S158" s="195"/>
      <c r="T158" s="195"/>
      <c r="U158" s="195"/>
      <c r="V158" s="195"/>
      <c r="W158" s="195"/>
      <c r="X158" s="195"/>
      <c r="Y158" s="195"/>
      <c r="Z158" s="195"/>
      <c r="AA158" s="195"/>
    </row>
    <row r="159" spans="15:27" x14ac:dyDescent="0.25">
      <c r="O159" s="195"/>
      <c r="P159" s="195"/>
      <c r="Q159" s="195"/>
      <c r="R159" s="195"/>
      <c r="S159" s="195"/>
      <c r="T159" s="195"/>
      <c r="U159" s="195"/>
      <c r="V159" s="195"/>
      <c r="W159" s="195"/>
      <c r="X159" s="195"/>
      <c r="Y159" s="195"/>
      <c r="Z159" s="195"/>
      <c r="AA159" s="195"/>
    </row>
    <row r="160" spans="15:27" x14ac:dyDescent="0.25">
      <c r="O160" s="195"/>
      <c r="P160" s="195"/>
      <c r="Q160" s="195"/>
      <c r="R160" s="195"/>
      <c r="S160" s="195"/>
      <c r="T160" s="195"/>
      <c r="U160" s="195"/>
      <c r="V160" s="195"/>
      <c r="W160" s="195"/>
      <c r="X160" s="195"/>
      <c r="Y160" s="195"/>
      <c r="Z160" s="195"/>
      <c r="AA160" s="195"/>
    </row>
    <row r="161" spans="15:27" x14ac:dyDescent="0.25">
      <c r="O161" s="195"/>
      <c r="P161" s="195"/>
      <c r="Q161" s="195"/>
      <c r="R161" s="195"/>
      <c r="S161" s="195"/>
      <c r="T161" s="195"/>
      <c r="U161" s="195"/>
      <c r="V161" s="195"/>
      <c r="W161" s="195"/>
      <c r="X161" s="195"/>
      <c r="Y161" s="195"/>
      <c r="Z161" s="195"/>
      <c r="AA161" s="195"/>
    </row>
    <row r="162" spans="15:27" x14ac:dyDescent="0.25">
      <c r="O162" s="195"/>
      <c r="P162" s="195"/>
      <c r="Q162" s="195"/>
      <c r="R162" s="195"/>
      <c r="S162" s="195"/>
      <c r="T162" s="195"/>
      <c r="U162" s="195"/>
      <c r="V162" s="195"/>
      <c r="W162" s="195"/>
      <c r="X162" s="195"/>
      <c r="Y162" s="195"/>
      <c r="Z162" s="195"/>
      <c r="AA162" s="195"/>
    </row>
    <row r="163" spans="15:27" x14ac:dyDescent="0.25">
      <c r="O163" s="195"/>
      <c r="P163" s="195"/>
      <c r="Q163" s="195"/>
      <c r="R163" s="195"/>
      <c r="S163" s="195"/>
      <c r="T163" s="195"/>
      <c r="U163" s="195"/>
      <c r="V163" s="195"/>
      <c r="W163" s="195"/>
      <c r="X163" s="195"/>
      <c r="Y163" s="195"/>
      <c r="Z163" s="195"/>
      <c r="AA163" s="195"/>
    </row>
    <row r="164" spans="15:27" x14ac:dyDescent="0.25">
      <c r="O164" s="195"/>
      <c r="P164" s="195"/>
      <c r="Q164" s="195"/>
      <c r="R164" s="195"/>
      <c r="S164" s="195"/>
      <c r="T164" s="195"/>
      <c r="U164" s="195"/>
      <c r="V164" s="195"/>
      <c r="W164" s="195"/>
      <c r="X164" s="195"/>
      <c r="Y164" s="195"/>
      <c r="Z164" s="195"/>
      <c r="AA164" s="195"/>
    </row>
    <row r="165" spans="15:27" x14ac:dyDescent="0.25">
      <c r="O165" s="195"/>
      <c r="P165" s="195"/>
      <c r="Q165" s="195"/>
      <c r="R165" s="195"/>
      <c r="S165" s="195"/>
      <c r="T165" s="195"/>
      <c r="U165" s="195"/>
      <c r="V165" s="195"/>
      <c r="W165" s="195"/>
      <c r="X165" s="195"/>
      <c r="Y165" s="195"/>
      <c r="Z165" s="195"/>
      <c r="AA165" s="195"/>
    </row>
  </sheetData>
  <mergeCells count="3">
    <mergeCell ref="A19:E19"/>
    <mergeCell ref="A20:E20"/>
    <mergeCell ref="A1:E1"/>
  </mergeCells>
  <conditionalFormatting sqref="A7:E7">
    <cfRule type="expression" dxfId="3" priority="2">
      <formula>OR($D$5="",$D$5="ECS",$D$5="ECS + Process",$D$5="Process")</formula>
    </cfRule>
  </conditionalFormatting>
  <conditionalFormatting sqref="A14:E14 A17:C18">
    <cfRule type="expression" dxfId="2" priority="4">
      <formula>OR($D$5="",$D$5="ECS",$D$5="ECS + Chauffage")</formula>
    </cfRule>
  </conditionalFormatting>
  <conditionalFormatting sqref="F54:F58">
    <cfRule type="expression" dxfId="1" priority="1">
      <formula>F54&gt;L54</formula>
    </cfRule>
  </conditionalFormatting>
  <dataValidations count="3">
    <dataValidation type="list" allowBlank="1" showInputMessage="1" showErrorMessage="1" sqref="D9" xr:uid="{4B6A3527-FA0D-4CD3-A686-6D361FC728F2}">
      <formula1>"OUI,NON"</formula1>
    </dataValidation>
    <dataValidation type="list" allowBlank="1" showInputMessage="1" showErrorMessage="1" sqref="D10" xr:uid="{9BB8F4F3-D37B-4222-8271-731FACD23A1D}">
      <formula1>"NEUF,EXISTANT"</formula1>
    </dataValidation>
    <dataValidation type="list" allowBlank="1" showInputMessage="1" showErrorMessage="1" sqref="D5" xr:uid="{A9E4D280-48B1-416C-9D70-2BE13121390B}">
      <formula1>"ECS,Process,ECS + Process,ECS + chauffage, ECS + chauffage + process"</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8EA84FB-97F4-42B6-84BE-D9A450D8FF63}">
          <x14:formula1>
            <xm:f>'Annexe Zones climatiques'!$B$4:$B$99</xm:f>
          </x14:formula1>
          <xm:sqref>N45</xm:sqref>
        </x14:dataValidation>
        <x14:dataValidation type="list" allowBlank="1" showInputMessage="1" showErrorMessage="1" xr:uid="{02E2E0C5-481C-4FA5-A406-4B3F046904C6}">
          <x14:formula1>
            <xm:f>'Données efficacité energétique'!$Z$3:$Z$5</xm:f>
          </x14:formula1>
          <xm:sqref>N47</xm:sqref>
        </x14:dataValidation>
        <x14:dataValidation type="list" allowBlank="1" showInputMessage="1" showErrorMessage="1" xr:uid="{0C02D847-6B3C-4A3A-908C-2FB32E783B3E}">
          <x14:formula1>
            <xm:f>'Données efficacité energétique'!$A$5:$A$10</xm:f>
          </x14:formula1>
          <xm:sqref>B54:B57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K24"/>
  <sheetViews>
    <sheetView workbookViewId="0">
      <selection activeCell="C20" sqref="C20"/>
    </sheetView>
  </sheetViews>
  <sheetFormatPr baseColWidth="10" defaultColWidth="11.42578125" defaultRowHeight="15" x14ac:dyDescent="0.25"/>
  <cols>
    <col min="1" max="1" width="11.42578125" style="162"/>
    <col min="2" max="2" width="57.28515625" style="162" customWidth="1"/>
    <col min="3" max="4" width="19.7109375" style="162" customWidth="1"/>
    <col min="5" max="16384" width="11.42578125" style="162"/>
  </cols>
  <sheetData>
    <row r="1" spans="1:11" s="35" customFormat="1" ht="18.75" customHeight="1" x14ac:dyDescent="0.25">
      <c r="A1" s="461" t="s">
        <v>423</v>
      </c>
      <c r="B1" s="462"/>
      <c r="C1" s="462"/>
      <c r="D1" s="463"/>
      <c r="E1" s="360"/>
      <c r="F1" s="360"/>
      <c r="G1" s="360"/>
    </row>
    <row r="2" spans="1:11" ht="15.75" x14ac:dyDescent="0.25">
      <c r="A2" s="160" t="s">
        <v>33</v>
      </c>
      <c r="B2" s="161"/>
      <c r="C2" s="161"/>
      <c r="D2" s="161"/>
      <c r="E2" s="195"/>
      <c r="F2" s="195"/>
      <c r="G2" s="195"/>
    </row>
    <row r="3" spans="1:11" x14ac:dyDescent="0.25">
      <c r="A3" s="163" t="s">
        <v>13</v>
      </c>
      <c r="B3" s="161"/>
      <c r="C3" s="161"/>
      <c r="D3" s="161"/>
      <c r="E3" s="195"/>
      <c r="F3" s="195"/>
      <c r="G3" s="195"/>
    </row>
    <row r="4" spans="1:11" ht="15.75" thickBot="1" x14ac:dyDescent="0.3">
      <c r="A4" s="161"/>
      <c r="B4" s="161"/>
      <c r="C4" s="161"/>
      <c r="D4" s="161"/>
      <c r="E4" s="195"/>
      <c r="F4" s="195"/>
      <c r="G4" s="195"/>
    </row>
    <row r="5" spans="1:11" ht="21.75" customHeight="1" thickBot="1" x14ac:dyDescent="0.3">
      <c r="A5" s="164"/>
      <c r="B5" s="165" t="s">
        <v>34</v>
      </c>
      <c r="C5" s="166" t="s">
        <v>35</v>
      </c>
      <c r="D5" s="167" t="s">
        <v>36</v>
      </c>
      <c r="E5" s="195"/>
      <c r="F5" s="195"/>
      <c r="G5" s="195"/>
      <c r="K5" s="30"/>
    </row>
    <row r="6" spans="1:11" ht="20.25" customHeight="1" x14ac:dyDescent="0.25">
      <c r="A6" s="455" t="s">
        <v>37</v>
      </c>
      <c r="B6" s="168" t="s">
        <v>38</v>
      </c>
      <c r="C6" s="169"/>
      <c r="D6" s="170"/>
      <c r="K6" s="30"/>
    </row>
    <row r="7" spans="1:11" ht="20.25" customHeight="1" x14ac:dyDescent="0.25">
      <c r="A7" s="455"/>
      <c r="B7" s="171" t="s">
        <v>39</v>
      </c>
      <c r="C7" s="172"/>
      <c r="D7" s="173"/>
      <c r="K7" s="30"/>
    </row>
    <row r="8" spans="1:11" ht="18.75" customHeight="1" x14ac:dyDescent="0.25">
      <c r="A8" s="455"/>
      <c r="B8" s="174" t="s">
        <v>40</v>
      </c>
      <c r="C8" s="172"/>
      <c r="D8" s="173"/>
      <c r="K8" s="30"/>
    </row>
    <row r="9" spans="1:11" ht="36" customHeight="1" x14ac:dyDescent="0.25">
      <c r="A9" s="455"/>
      <c r="B9" s="174" t="s">
        <v>41</v>
      </c>
      <c r="C9" s="172"/>
      <c r="D9" s="173"/>
      <c r="K9" s="30"/>
    </row>
    <row r="10" spans="1:11" ht="20.25" customHeight="1" x14ac:dyDescent="0.25">
      <c r="A10" s="455"/>
      <c r="B10" s="174" t="s">
        <v>42</v>
      </c>
      <c r="C10" s="172"/>
      <c r="D10" s="173"/>
      <c r="K10" s="30"/>
    </row>
    <row r="11" spans="1:11" ht="22.5" customHeight="1" x14ac:dyDescent="0.25">
      <c r="A11" s="456"/>
      <c r="B11" s="175" t="s">
        <v>43</v>
      </c>
      <c r="C11" s="229"/>
      <c r="D11" s="230"/>
      <c r="K11" s="30"/>
    </row>
    <row r="12" spans="1:11" ht="22.5" customHeight="1" x14ac:dyDescent="0.25">
      <c r="A12" s="457" t="s">
        <v>44</v>
      </c>
      <c r="B12" s="239" t="s">
        <v>45</v>
      </c>
      <c r="C12" s="219"/>
      <c r="D12" s="220"/>
    </row>
    <row r="13" spans="1:11" ht="22.5" customHeight="1" x14ac:dyDescent="0.25">
      <c r="A13" s="458"/>
      <c r="B13" s="227" t="s">
        <v>46</v>
      </c>
      <c r="C13" s="221"/>
      <c r="D13" s="222"/>
    </row>
    <row r="14" spans="1:11" ht="22.5" customHeight="1" x14ac:dyDescent="0.25">
      <c r="A14" s="458"/>
      <c r="B14" s="227" t="s">
        <v>47</v>
      </c>
      <c r="C14" s="221"/>
      <c r="D14" s="222"/>
    </row>
    <row r="15" spans="1:11" ht="22.5" customHeight="1" x14ac:dyDescent="0.25">
      <c r="A15" s="458"/>
      <c r="B15" s="227" t="s">
        <v>48</v>
      </c>
      <c r="C15" s="223"/>
      <c r="D15" s="222"/>
    </row>
    <row r="16" spans="1:11" ht="22.5" customHeight="1" x14ac:dyDescent="0.25">
      <c r="A16" s="458"/>
      <c r="B16" s="227" t="s">
        <v>49</v>
      </c>
      <c r="C16" s="224"/>
      <c r="D16" s="222"/>
    </row>
    <row r="17" spans="1:5" ht="26.25" x14ac:dyDescent="0.25">
      <c r="A17" s="458"/>
      <c r="B17" s="228" t="s">
        <v>50</v>
      </c>
      <c r="C17" s="225"/>
      <c r="D17" s="226"/>
    </row>
    <row r="18" spans="1:5" ht="22.5" customHeight="1" x14ac:dyDescent="0.25">
      <c r="A18" s="459"/>
      <c r="B18" s="240" t="s">
        <v>51</v>
      </c>
      <c r="C18" s="234"/>
      <c r="D18" s="235"/>
    </row>
    <row r="19" spans="1:5" ht="22.5" customHeight="1" x14ac:dyDescent="0.25">
      <c r="A19" s="459"/>
      <c r="B19" s="236" t="s">
        <v>52</v>
      </c>
      <c r="C19" s="237"/>
      <c r="D19" s="238"/>
    </row>
    <row r="20" spans="1:5" ht="22.5" customHeight="1" thickBot="1" x14ac:dyDescent="0.3">
      <c r="A20" s="460"/>
      <c r="B20" s="233" t="s">
        <v>53</v>
      </c>
      <c r="C20" s="232"/>
      <c r="D20" s="231"/>
    </row>
    <row r="21" spans="1:5" ht="22.5" customHeight="1" x14ac:dyDescent="0.25">
      <c r="A21" s="451" t="s">
        <v>224</v>
      </c>
      <c r="B21" s="451"/>
      <c r="C21" s="451"/>
      <c r="D21" s="451"/>
      <c r="E21" s="451"/>
    </row>
    <row r="22" spans="1:5" x14ac:dyDescent="0.25">
      <c r="A22" s="161"/>
      <c r="B22" s="176"/>
      <c r="C22" s="161"/>
      <c r="D22" s="161"/>
    </row>
    <row r="23" spans="1:5" x14ac:dyDescent="0.25">
      <c r="A23" s="161"/>
      <c r="B23" s="176"/>
      <c r="C23" s="161"/>
      <c r="D23" s="161"/>
    </row>
    <row r="24" spans="1:5" x14ac:dyDescent="0.25">
      <c r="A24" s="161"/>
    </row>
  </sheetData>
  <mergeCells count="4">
    <mergeCell ref="A6:A11"/>
    <mergeCell ref="A12:A20"/>
    <mergeCell ref="A21:E21"/>
    <mergeCell ref="A1:D1"/>
  </mergeCells>
  <hyperlinks>
    <hyperlink ref="B12" r:id="rId1" xr:uid="{E18EC49B-1C2F-4E79-89F0-59988AA19EB7}"/>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'Choix multiples'!$C$5:$C$14</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C00000"/>
  </sheetPr>
  <dimension ref="A1:L48"/>
  <sheetViews>
    <sheetView zoomScaleNormal="100" workbookViewId="0">
      <selection activeCell="E27" sqref="E27:E28"/>
    </sheetView>
  </sheetViews>
  <sheetFormatPr baseColWidth="10" defaultColWidth="11.42578125" defaultRowHeight="15" x14ac:dyDescent="0.25"/>
  <cols>
    <col min="1" max="1" width="12.7109375" style="99" customWidth="1"/>
    <col min="2" max="2" width="4.140625" style="99" customWidth="1"/>
    <col min="3" max="3" width="49.7109375" style="99" customWidth="1"/>
    <col min="4" max="4" width="17.42578125" style="99" customWidth="1"/>
    <col min="5" max="5" width="16" style="99" customWidth="1"/>
    <col min="6" max="6" width="26.7109375" style="99" customWidth="1"/>
    <col min="7" max="7" width="28.140625" style="99" customWidth="1"/>
    <col min="8" max="11" width="11.42578125" style="99"/>
    <col min="12" max="12" width="12.28515625" style="99" customWidth="1"/>
    <col min="13" max="16384" width="11.42578125" style="99"/>
  </cols>
  <sheetData>
    <row r="1" spans="1:8" s="35" customFormat="1" ht="18.75" customHeight="1" x14ac:dyDescent="0.25">
      <c r="A1" s="452" t="s">
        <v>423</v>
      </c>
      <c r="B1" s="453"/>
      <c r="C1" s="453"/>
      <c r="D1" s="453"/>
      <c r="E1" s="453"/>
      <c r="F1" s="453"/>
      <c r="G1" s="454"/>
    </row>
    <row r="3" spans="1:8" s="96" customFormat="1" ht="15.75" x14ac:dyDescent="0.25">
      <c r="A3" s="464" t="s">
        <v>54</v>
      </c>
      <c r="B3" s="464"/>
      <c r="C3" s="464"/>
      <c r="D3" s="464"/>
      <c r="E3" s="464"/>
      <c r="F3" s="464"/>
      <c r="G3" s="95"/>
    </row>
    <row r="4" spans="1:8" s="98" customFormat="1" x14ac:dyDescent="0.25">
      <c r="A4" s="97"/>
    </row>
    <row r="5" spans="1:8" ht="15.75" thickBot="1" x14ac:dyDescent="0.3">
      <c r="D5" s="96"/>
      <c r="E5" s="96"/>
      <c r="F5" s="96"/>
      <c r="G5" s="96"/>
      <c r="H5" s="98"/>
    </row>
    <row r="6" spans="1:8" ht="24.75" thickBot="1" x14ac:dyDescent="0.3">
      <c r="A6" s="100"/>
      <c r="B6" s="101"/>
      <c r="C6" s="102" t="s">
        <v>55</v>
      </c>
      <c r="D6" s="103" t="s">
        <v>14</v>
      </c>
      <c r="E6" s="103" t="s">
        <v>56</v>
      </c>
      <c r="F6" s="104" t="s">
        <v>57</v>
      </c>
      <c r="G6" s="105" t="s">
        <v>15</v>
      </c>
      <c r="H6" s="98"/>
    </row>
    <row r="7" spans="1:8" ht="25.5" customHeight="1" x14ac:dyDescent="0.25">
      <c r="A7" s="480" t="s">
        <v>58</v>
      </c>
      <c r="B7" s="477" t="s">
        <v>59</v>
      </c>
      <c r="C7" s="106" t="s">
        <v>60</v>
      </c>
      <c r="D7" s="107"/>
      <c r="E7" s="108"/>
      <c r="F7" s="109">
        <f>E7-D7</f>
        <v>0</v>
      </c>
      <c r="G7" s="110"/>
      <c r="H7" s="98"/>
    </row>
    <row r="8" spans="1:8" ht="25.5" customHeight="1" x14ac:dyDescent="0.25">
      <c r="A8" s="481"/>
      <c r="B8" s="478"/>
      <c r="C8" s="111" t="s">
        <v>61</v>
      </c>
      <c r="D8" s="112"/>
      <c r="E8" s="113">
        <f>'Tableau 2 Installation solaire'!C7</f>
        <v>0</v>
      </c>
      <c r="F8" s="114">
        <f t="shared" ref="F8:F9" si="0">E8-D8</f>
        <v>0</v>
      </c>
      <c r="G8" s="115"/>
      <c r="H8" s="98"/>
    </row>
    <row r="9" spans="1:8" ht="25.5" customHeight="1" x14ac:dyDescent="0.25">
      <c r="A9" s="481"/>
      <c r="B9" s="478"/>
      <c r="C9" s="116" t="s">
        <v>62</v>
      </c>
      <c r="D9" s="117"/>
      <c r="E9" s="118"/>
      <c r="F9" s="119">
        <f t="shared" si="0"/>
        <v>0</v>
      </c>
      <c r="G9" s="115"/>
    </row>
    <row r="10" spans="1:8" ht="25.5" customHeight="1" x14ac:dyDescent="0.25">
      <c r="A10" s="481"/>
      <c r="B10" s="478"/>
      <c r="C10" s="120" t="s">
        <v>63</v>
      </c>
      <c r="D10" s="121"/>
      <c r="E10" s="122" t="str">
        <f>IFERROR(E7/$E$22,"")</f>
        <v/>
      </c>
      <c r="F10" s="26"/>
      <c r="G10" s="31"/>
    </row>
    <row r="11" spans="1:8" ht="25.5" customHeight="1" x14ac:dyDescent="0.25">
      <c r="A11" s="481"/>
      <c r="B11" s="478"/>
      <c r="C11" s="120" t="s">
        <v>64</v>
      </c>
      <c r="D11" s="123"/>
      <c r="E11" s="124" t="str">
        <f>IFERROR(E7/(E9+'Tableau 2 Installation solaire'!C19),"")</f>
        <v/>
      </c>
      <c r="F11" s="27"/>
      <c r="G11" s="32"/>
    </row>
    <row r="12" spans="1:8" ht="25.5" customHeight="1" thickBot="1" x14ac:dyDescent="0.3">
      <c r="A12" s="481"/>
      <c r="B12" s="479"/>
      <c r="C12" s="120" t="s">
        <v>65</v>
      </c>
      <c r="D12" s="125"/>
      <c r="E12" s="126" t="str">
        <f>IFERROR(E7/(E8/1000),"")</f>
        <v/>
      </c>
      <c r="F12" s="28"/>
      <c r="G12" s="33"/>
    </row>
    <row r="13" spans="1:8" ht="25.5" customHeight="1" x14ac:dyDescent="0.25">
      <c r="A13" s="481"/>
      <c r="B13" s="465" t="s">
        <v>66</v>
      </c>
      <c r="C13" s="127" t="s">
        <v>67</v>
      </c>
      <c r="D13" s="128"/>
      <c r="E13" s="128"/>
      <c r="F13" s="129">
        <f>E13-D13</f>
        <v>0</v>
      </c>
      <c r="G13" s="110"/>
    </row>
    <row r="14" spans="1:8" ht="25.5" customHeight="1" x14ac:dyDescent="0.25">
      <c r="A14" s="481"/>
      <c r="B14" s="466"/>
      <c r="C14" s="111" t="s">
        <v>68</v>
      </c>
      <c r="D14" s="113"/>
      <c r="E14" s="113"/>
      <c r="F14" s="114">
        <f>E14-D14</f>
        <v>0</v>
      </c>
      <c r="G14" s="115"/>
    </row>
    <row r="15" spans="1:8" ht="25.5" customHeight="1" x14ac:dyDescent="0.25">
      <c r="A15" s="481"/>
      <c r="B15" s="466"/>
      <c r="C15" s="111" t="s">
        <v>69</v>
      </c>
      <c r="D15" s="130" t="str">
        <f>IFERROR(D13/D14,"")</f>
        <v/>
      </c>
      <c r="E15" s="130" t="str">
        <f>IFERROR(E13/E14,"")</f>
        <v/>
      </c>
      <c r="F15" s="131"/>
      <c r="G15" s="115"/>
    </row>
    <row r="16" spans="1:8" ht="25.5" customHeight="1" x14ac:dyDescent="0.25">
      <c r="A16" s="481"/>
      <c r="B16" s="466"/>
      <c r="C16" s="111" t="s">
        <v>70</v>
      </c>
      <c r="D16" s="132"/>
      <c r="E16" s="132"/>
      <c r="F16" s="114">
        <f>E16-D16</f>
        <v>0</v>
      </c>
      <c r="G16" s="115"/>
    </row>
    <row r="17" spans="1:12" ht="25.5" customHeight="1" thickBot="1" x14ac:dyDescent="0.3">
      <c r="A17" s="481"/>
      <c r="B17" s="466"/>
      <c r="C17" s="111" t="s">
        <v>71</v>
      </c>
      <c r="D17" s="130" t="str">
        <f>IFERROR(D13/$D$22,"")</f>
        <v/>
      </c>
      <c r="E17" s="130" t="str">
        <f>IFERROR(E13/$D$22,"")</f>
        <v/>
      </c>
      <c r="F17" s="133"/>
      <c r="G17" s="134"/>
    </row>
    <row r="18" spans="1:12" ht="25.5" customHeight="1" x14ac:dyDescent="0.25">
      <c r="A18" s="481"/>
      <c r="B18" s="465" t="s">
        <v>72</v>
      </c>
      <c r="C18" s="127" t="s">
        <v>73</v>
      </c>
      <c r="D18" s="128"/>
      <c r="E18" s="128"/>
      <c r="F18" s="129">
        <f>E18-D18</f>
        <v>0</v>
      </c>
      <c r="G18" s="110"/>
    </row>
    <row r="19" spans="1:12" ht="25.5" customHeight="1" x14ac:dyDescent="0.25">
      <c r="A19" s="481"/>
      <c r="B19" s="466"/>
      <c r="C19" s="111" t="s">
        <v>74</v>
      </c>
      <c r="D19" s="132"/>
      <c r="E19" s="132"/>
      <c r="F19" s="135">
        <f>E19-D19</f>
        <v>0</v>
      </c>
      <c r="G19" s="115"/>
    </row>
    <row r="20" spans="1:12" ht="25.5" customHeight="1" x14ac:dyDescent="0.25">
      <c r="A20" s="481"/>
      <c r="B20" s="466"/>
      <c r="C20" s="120" t="s">
        <v>75</v>
      </c>
      <c r="D20" s="136"/>
      <c r="E20" s="136"/>
      <c r="F20" s="135">
        <f>E20-D20</f>
        <v>0</v>
      </c>
      <c r="G20" s="115"/>
    </row>
    <row r="21" spans="1:12" ht="25.5" customHeight="1" thickBot="1" x14ac:dyDescent="0.3">
      <c r="A21" s="481"/>
      <c r="B21" s="466"/>
      <c r="C21" s="120" t="s">
        <v>71</v>
      </c>
      <c r="D21" s="137" t="str">
        <f>IFERROR(D18/$D$22,"")</f>
        <v/>
      </c>
      <c r="E21" s="137" t="str">
        <f>IFERROR(E18/$D$22,"")</f>
        <v/>
      </c>
      <c r="F21" s="138"/>
      <c r="G21" s="139"/>
    </row>
    <row r="22" spans="1:12" ht="25.5" customHeight="1" x14ac:dyDescent="0.25">
      <c r="A22" s="481"/>
      <c r="B22" s="467" t="s">
        <v>76</v>
      </c>
      <c r="C22" s="241" t="s">
        <v>77</v>
      </c>
      <c r="D22" s="197">
        <f>D7+D13+D18</f>
        <v>0</v>
      </c>
      <c r="E22" s="197">
        <f>E7+E13+E18</f>
        <v>0</v>
      </c>
      <c r="F22" s="140">
        <f>E22-D22</f>
        <v>0</v>
      </c>
      <c r="G22" s="141"/>
    </row>
    <row r="23" spans="1:12" ht="25.5" customHeight="1" x14ac:dyDescent="0.25">
      <c r="A23" s="481"/>
      <c r="B23" s="468"/>
      <c r="C23" s="142" t="s">
        <v>78</v>
      </c>
      <c r="D23" s="198">
        <f>(D7-D9)*0.95</f>
        <v>0</v>
      </c>
      <c r="E23" s="198">
        <f>(E7-E9)*0.95</f>
        <v>0</v>
      </c>
      <c r="F23" s="196">
        <f>E23-D23</f>
        <v>0</v>
      </c>
      <c r="G23" s="143"/>
    </row>
    <row r="24" spans="1:12" ht="25.5" customHeight="1" x14ac:dyDescent="0.25">
      <c r="A24" s="481"/>
      <c r="B24" s="468"/>
      <c r="C24" s="142" t="s">
        <v>79</v>
      </c>
      <c r="D24" s="199">
        <f>MIN( D23,'Tableau 1 Besoins'!D12)</f>
        <v>0</v>
      </c>
      <c r="E24" s="199">
        <f>MIN( E23,'Tableau 1 Besoins'!D12)</f>
        <v>0</v>
      </c>
      <c r="F24" s="196">
        <f>E24-D24</f>
        <v>0</v>
      </c>
      <c r="G24" s="143"/>
    </row>
    <row r="25" spans="1:12" ht="25.5" customHeight="1" x14ac:dyDescent="0.25">
      <c r="A25" s="481"/>
      <c r="B25" s="468"/>
      <c r="C25" s="144" t="s">
        <v>80</v>
      </c>
      <c r="D25" s="199">
        <f>D8+D16+D19</f>
        <v>0</v>
      </c>
      <c r="E25" s="199">
        <f>E8+E16+E19</f>
        <v>0</v>
      </c>
      <c r="F25" s="29"/>
      <c r="G25" s="34"/>
    </row>
    <row r="26" spans="1:12" ht="25.5" customHeight="1" x14ac:dyDescent="0.25">
      <c r="A26" s="481"/>
      <c r="B26" s="468"/>
      <c r="C26" s="144" t="s">
        <v>81</v>
      </c>
      <c r="D26" s="145" t="str">
        <f>IFERROR(D23/$D$22,"")</f>
        <v/>
      </c>
      <c r="E26" s="145" t="str">
        <f>IFERROR(E23/E22,"")</f>
        <v/>
      </c>
      <c r="F26" s="146" t="str">
        <f>E26</f>
        <v/>
      </c>
      <c r="G26" s="147"/>
    </row>
    <row r="27" spans="1:12" ht="25.5" customHeight="1" x14ac:dyDescent="0.25">
      <c r="A27" s="481"/>
      <c r="B27" s="468"/>
      <c r="C27" s="475" t="s">
        <v>550</v>
      </c>
      <c r="D27" s="471">
        <f>D7/0.9*0.201*$I$9+D7/0.9*0.272*$J$9+D7/0.9*0.345*$K$9+D7/0.0519*$L$29-D9*0.0519</f>
        <v>0</v>
      </c>
      <c r="E27" s="471">
        <f>E7/0.9*0.201*$I$29+E7/0.9*0.272*$J$29+E7/0.9*0.345*$K$29+E7/0.9*0.0519*$L$29-E9*0.0519</f>
        <v>0</v>
      </c>
      <c r="F27" s="473">
        <f>E27-D27</f>
        <v>0</v>
      </c>
      <c r="G27" s="147"/>
    </row>
    <row r="28" spans="1:12" ht="48.75" customHeight="1" x14ac:dyDescent="0.25">
      <c r="A28" s="481"/>
      <c r="B28" s="469"/>
      <c r="C28" s="476"/>
      <c r="D28" s="472"/>
      <c r="E28" s="472"/>
      <c r="F28" s="474"/>
      <c r="G28" s="147"/>
      <c r="H28" s="148" t="s">
        <v>82</v>
      </c>
      <c r="I28" s="149" t="s">
        <v>83</v>
      </c>
      <c r="J28" s="149" t="s">
        <v>84</v>
      </c>
      <c r="K28" s="149" t="s">
        <v>85</v>
      </c>
      <c r="L28" s="149" t="s">
        <v>86</v>
      </c>
    </row>
    <row r="29" spans="1:12" ht="38.450000000000003" customHeight="1" thickBot="1" x14ac:dyDescent="0.3">
      <c r="A29" s="482"/>
      <c r="B29" s="470"/>
      <c r="C29" s="151" t="s">
        <v>87</v>
      </c>
      <c r="D29" s="152"/>
      <c r="E29" s="153"/>
      <c r="F29" s="154"/>
      <c r="G29" s="139"/>
      <c r="H29" s="148" t="s">
        <v>88</v>
      </c>
      <c r="I29" s="150">
        <v>1</v>
      </c>
      <c r="J29" s="150">
        <v>0</v>
      </c>
      <c r="K29" s="150">
        <v>0</v>
      </c>
      <c r="L29" s="150">
        <v>0</v>
      </c>
    </row>
    <row r="30" spans="1:12" ht="25.5" customHeight="1" x14ac:dyDescent="0.25">
      <c r="A30" s="155"/>
      <c r="B30" s="156"/>
      <c r="C30" s="157"/>
      <c r="D30" s="158"/>
      <c r="E30" s="159"/>
      <c r="F30" s="158"/>
      <c r="G30" s="158"/>
    </row>
    <row r="31" spans="1:12" ht="24" customHeight="1" x14ac:dyDescent="0.25">
      <c r="A31" s="96"/>
      <c r="B31" s="96"/>
      <c r="C31" s="96"/>
      <c r="D31" s="96"/>
      <c r="E31" s="96"/>
      <c r="F31" s="96"/>
      <c r="G31" s="96"/>
    </row>
    <row r="32" spans="1:12" x14ac:dyDescent="0.25">
      <c r="A32" s="96"/>
      <c r="B32" s="96"/>
      <c r="C32" s="96"/>
      <c r="D32" s="96"/>
      <c r="E32" s="96"/>
      <c r="F32" s="96"/>
      <c r="G32" s="96"/>
    </row>
    <row r="33" spans="1:7" x14ac:dyDescent="0.25">
      <c r="A33" s="96"/>
      <c r="B33" s="96"/>
      <c r="C33" s="96"/>
      <c r="D33" s="96"/>
      <c r="E33" s="96"/>
      <c r="F33" s="96"/>
      <c r="G33" s="96"/>
    </row>
    <row r="34" spans="1:7" x14ac:dyDescent="0.25">
      <c r="A34" s="96"/>
      <c r="B34" s="96"/>
      <c r="C34" s="96"/>
      <c r="D34" s="96"/>
      <c r="E34" s="96"/>
      <c r="F34" s="96"/>
      <c r="G34" s="96"/>
    </row>
    <row r="35" spans="1:7" x14ac:dyDescent="0.25">
      <c r="A35" s="96"/>
      <c r="B35" s="96"/>
      <c r="C35" s="96"/>
      <c r="D35" s="96"/>
      <c r="E35" s="96"/>
      <c r="F35" s="96"/>
      <c r="G35" s="96"/>
    </row>
    <row r="36" spans="1:7" x14ac:dyDescent="0.25">
      <c r="A36" s="96"/>
      <c r="B36" s="96"/>
      <c r="C36" s="96"/>
      <c r="D36" s="96"/>
      <c r="E36" s="96"/>
      <c r="F36" s="96"/>
      <c r="G36" s="96"/>
    </row>
    <row r="37" spans="1:7" x14ac:dyDescent="0.25">
      <c r="A37" s="96"/>
      <c r="B37" s="96"/>
      <c r="C37" s="96"/>
      <c r="D37" s="96"/>
      <c r="E37" s="96"/>
      <c r="F37" s="96"/>
      <c r="G37" s="96"/>
    </row>
    <row r="38" spans="1:7" x14ac:dyDescent="0.25">
      <c r="A38" s="96"/>
      <c r="B38" s="96"/>
      <c r="C38" s="96"/>
      <c r="D38" s="96"/>
      <c r="E38" s="96"/>
      <c r="F38" s="96"/>
      <c r="G38" s="96"/>
    </row>
    <row r="39" spans="1:7" x14ac:dyDescent="0.25">
      <c r="A39" s="96"/>
      <c r="B39" s="96"/>
      <c r="C39" s="96"/>
      <c r="D39" s="96"/>
      <c r="E39" s="96"/>
      <c r="F39" s="96"/>
      <c r="G39" s="96"/>
    </row>
    <row r="40" spans="1:7" x14ac:dyDescent="0.25">
      <c r="A40" s="96"/>
      <c r="B40" s="96"/>
      <c r="C40" s="96"/>
      <c r="D40" s="96"/>
      <c r="E40" s="96"/>
      <c r="F40" s="96"/>
      <c r="G40" s="96"/>
    </row>
    <row r="41" spans="1:7" x14ac:dyDescent="0.25">
      <c r="A41" s="96"/>
      <c r="B41" s="96"/>
      <c r="C41" s="96"/>
      <c r="D41" s="96"/>
      <c r="E41" s="96"/>
      <c r="F41" s="96"/>
      <c r="G41" s="96"/>
    </row>
    <row r="42" spans="1:7" x14ac:dyDescent="0.25">
      <c r="A42" s="96"/>
      <c r="B42" s="96"/>
      <c r="C42" s="96"/>
      <c r="D42" s="96"/>
      <c r="E42" s="96"/>
      <c r="F42" s="96"/>
      <c r="G42" s="96"/>
    </row>
    <row r="43" spans="1:7" x14ac:dyDescent="0.25">
      <c r="A43" s="96"/>
      <c r="B43" s="96"/>
      <c r="C43" s="96"/>
      <c r="D43" s="96"/>
      <c r="E43" s="96"/>
      <c r="F43" s="96"/>
      <c r="G43" s="96"/>
    </row>
    <row r="44" spans="1:7" x14ac:dyDescent="0.25">
      <c r="A44" s="96"/>
      <c r="B44" s="96"/>
      <c r="C44" s="96"/>
      <c r="D44" s="96"/>
      <c r="E44" s="96"/>
      <c r="F44" s="96"/>
      <c r="G44" s="96"/>
    </row>
    <row r="45" spans="1:7" x14ac:dyDescent="0.25">
      <c r="A45" s="96"/>
      <c r="B45" s="96"/>
      <c r="C45" s="96"/>
      <c r="D45" s="96"/>
      <c r="E45" s="96"/>
      <c r="F45" s="96"/>
      <c r="G45" s="96"/>
    </row>
    <row r="46" spans="1:7" x14ac:dyDescent="0.25">
      <c r="A46" s="96"/>
      <c r="B46" s="96"/>
      <c r="C46" s="96"/>
      <c r="D46" s="96"/>
      <c r="E46" s="96"/>
      <c r="F46" s="96"/>
      <c r="G46" s="96"/>
    </row>
    <row r="47" spans="1:7" x14ac:dyDescent="0.25">
      <c r="A47" s="96"/>
      <c r="B47" s="96"/>
      <c r="C47" s="96"/>
      <c r="D47" s="96"/>
      <c r="E47" s="96"/>
      <c r="F47" s="96"/>
      <c r="G47" s="96"/>
    </row>
    <row r="48" spans="1:7" x14ac:dyDescent="0.25">
      <c r="A48" s="96"/>
      <c r="B48" s="96"/>
      <c r="C48" s="96"/>
      <c r="D48" s="96"/>
      <c r="E48" s="96"/>
      <c r="F48" s="96"/>
      <c r="G48" s="96"/>
    </row>
  </sheetData>
  <dataConsolidate/>
  <mergeCells count="11">
    <mergeCell ref="A1:G1"/>
    <mergeCell ref="A3:F3"/>
    <mergeCell ref="B13:B17"/>
    <mergeCell ref="B18:B21"/>
    <mergeCell ref="B22:B29"/>
    <mergeCell ref="D27:D28"/>
    <mergeCell ref="E27:E28"/>
    <mergeCell ref="F27:F28"/>
    <mergeCell ref="C27:C28"/>
    <mergeCell ref="B7:B12"/>
    <mergeCell ref="A7:A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ecimal" operator="lessThanOrEqual" showInputMessage="1" showErrorMessage="1" error="La production de la PAC ne peut pas être supérieur  aux besoins" xr:uid="{14988B59-21CE-4E88-99E8-D4DE938D419A}">
          <x14:formula1>
            <xm:f>IF('Tableau 1 Besoins'!D9="oui",'Tableau 1 Besoins'!D11,'Tableau 1 Besoins'!D6)</xm:f>
          </x14:formula1>
          <xm:sqref>E7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A15"/>
  <sheetViews>
    <sheetView zoomScaleNormal="100" workbookViewId="0">
      <selection sqref="A1:E1"/>
    </sheetView>
  </sheetViews>
  <sheetFormatPr baseColWidth="10" defaultColWidth="11.42578125" defaultRowHeight="12" x14ac:dyDescent="0.2"/>
  <cols>
    <col min="1" max="1" width="11.42578125" style="18"/>
    <col min="2" max="2" width="16.28515625" style="18" customWidth="1"/>
    <col min="3" max="3" width="45.28515625" style="18" customWidth="1"/>
    <col min="4" max="4" width="16.7109375" style="18" customWidth="1"/>
    <col min="5" max="5" width="93.5703125" style="18" bestFit="1" customWidth="1"/>
    <col min="6" max="16384" width="11.42578125" style="18"/>
  </cols>
  <sheetData>
    <row r="1" spans="1:27" s="361" customFormat="1" ht="18.75" customHeight="1" thickBot="1" x14ac:dyDescent="0.3">
      <c r="A1" s="483" t="s">
        <v>427</v>
      </c>
      <c r="B1" s="484"/>
      <c r="C1" s="484"/>
      <c r="D1" s="484"/>
      <c r="E1" s="485"/>
      <c r="F1" s="360"/>
      <c r="G1" s="360"/>
      <c r="H1" s="360"/>
      <c r="I1" s="360"/>
      <c r="J1" s="360"/>
      <c r="K1" s="360"/>
      <c r="L1" s="360"/>
      <c r="M1" s="360"/>
      <c r="N1" s="360"/>
      <c r="O1" s="360"/>
      <c r="P1" s="360"/>
      <c r="Q1" s="360"/>
      <c r="R1" s="360"/>
      <c r="S1" s="360"/>
      <c r="T1" s="360"/>
      <c r="U1" s="360"/>
      <c r="V1" s="360"/>
      <c r="W1" s="360"/>
      <c r="X1" s="360"/>
      <c r="Y1" s="360"/>
      <c r="Z1" s="360"/>
      <c r="AA1" s="360"/>
    </row>
    <row r="2" spans="1:27" x14ac:dyDescent="0.2">
      <c r="A2" s="17"/>
      <c r="B2" s="17"/>
      <c r="C2" s="17"/>
      <c r="D2" s="17"/>
      <c r="E2" s="17"/>
    </row>
    <row r="3" spans="1:27" ht="16.5" thickBot="1" x14ac:dyDescent="0.3">
      <c r="A3" s="11" t="s">
        <v>93</v>
      </c>
      <c r="B3" s="17"/>
      <c r="C3" s="17"/>
      <c r="D3" s="17"/>
      <c r="E3" s="17"/>
    </row>
    <row r="4" spans="1:27" ht="23.25" customHeight="1" thickBot="1" x14ac:dyDescent="0.25">
      <c r="A4" s="17"/>
      <c r="B4" s="17"/>
      <c r="C4" s="486" t="s">
        <v>94</v>
      </c>
      <c r="D4" s="487"/>
      <c r="E4" s="19" t="s">
        <v>95</v>
      </c>
    </row>
    <row r="5" spans="1:27" ht="23.25" customHeight="1" x14ac:dyDescent="0.2">
      <c r="A5" s="17"/>
      <c r="B5" s="17"/>
      <c r="C5" s="10" t="s">
        <v>96</v>
      </c>
      <c r="D5" s="20"/>
      <c r="E5" s="21"/>
    </row>
    <row r="6" spans="1:27" ht="23.25" customHeight="1" x14ac:dyDescent="0.2">
      <c r="A6" s="17"/>
      <c r="B6" s="17"/>
      <c r="C6" s="12" t="s">
        <v>97</v>
      </c>
      <c r="D6" s="13"/>
      <c r="E6" s="22"/>
    </row>
    <row r="7" spans="1:27" ht="23.25" customHeight="1" x14ac:dyDescent="0.2">
      <c r="A7" s="17"/>
      <c r="B7" s="17"/>
      <c r="C7" s="12" t="s">
        <v>98</v>
      </c>
      <c r="D7" s="13"/>
      <c r="E7" s="22"/>
    </row>
    <row r="8" spans="1:27" ht="23.25" customHeight="1" x14ac:dyDescent="0.2">
      <c r="A8" s="17"/>
      <c r="B8" s="17"/>
      <c r="C8" s="12" t="s">
        <v>99</v>
      </c>
      <c r="D8" s="13"/>
      <c r="E8" s="22"/>
    </row>
    <row r="9" spans="1:27" ht="23.25" customHeight="1" x14ac:dyDescent="0.2">
      <c r="A9" s="17"/>
      <c r="B9" s="17"/>
      <c r="C9" s="12" t="s">
        <v>100</v>
      </c>
      <c r="D9" s="13"/>
      <c r="E9" s="22" t="s">
        <v>101</v>
      </c>
    </row>
    <row r="10" spans="1:27" ht="23.25" customHeight="1" x14ac:dyDescent="0.2">
      <c r="A10" s="17"/>
      <c r="B10" s="17"/>
      <c r="C10" s="12" t="s">
        <v>102</v>
      </c>
      <c r="D10" s="13"/>
      <c r="E10" s="22" t="s">
        <v>103</v>
      </c>
    </row>
    <row r="11" spans="1:27" ht="23.25" customHeight="1" thickBot="1" x14ac:dyDescent="0.25">
      <c r="A11" s="17"/>
      <c r="B11" s="17"/>
      <c r="C11" s="14" t="s">
        <v>104</v>
      </c>
      <c r="D11" s="15"/>
      <c r="E11" s="23" t="s">
        <v>105</v>
      </c>
    </row>
    <row r="12" spans="1:27" x14ac:dyDescent="0.2">
      <c r="A12" s="17"/>
      <c r="C12" s="16" t="s">
        <v>106</v>
      </c>
      <c r="D12" s="17"/>
      <c r="E12" s="17"/>
    </row>
    <row r="13" spans="1:27" x14ac:dyDescent="0.2">
      <c r="A13" s="17"/>
      <c r="C13" s="16" t="s">
        <v>107</v>
      </c>
      <c r="D13" s="17"/>
      <c r="E13" s="17"/>
    </row>
    <row r="14" spans="1:27" x14ac:dyDescent="0.2">
      <c r="A14" s="17"/>
      <c r="C14" s="16" t="s">
        <v>108</v>
      </c>
      <c r="D14" s="17"/>
      <c r="E14" s="17"/>
    </row>
    <row r="15" spans="1:27" x14ac:dyDescent="0.2">
      <c r="A15" s="17"/>
      <c r="B15" s="17"/>
      <c r="C15" s="17"/>
      <c r="D15" s="17"/>
      <c r="E15" s="17"/>
    </row>
  </sheetData>
  <mergeCells count="2">
    <mergeCell ref="A1:E1"/>
    <mergeCell ref="C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C9FA-C6D0-42AB-855F-292C132F8642}">
  <sheetPr>
    <tabColor rgb="FFFF5050"/>
  </sheetPr>
  <dimension ref="A1:AA19"/>
  <sheetViews>
    <sheetView zoomScale="85" zoomScaleNormal="85" workbookViewId="0">
      <selection sqref="A1:L1"/>
    </sheetView>
  </sheetViews>
  <sheetFormatPr baseColWidth="10" defaultColWidth="11.42578125" defaultRowHeight="15" x14ac:dyDescent="0.25"/>
  <cols>
    <col min="1" max="1" width="7.5703125" style="363" customWidth="1"/>
    <col min="2" max="2" width="10.5703125" style="363" customWidth="1"/>
    <col min="3" max="3" width="10.42578125" style="363" customWidth="1"/>
    <col min="4" max="4" width="11.42578125" style="363" customWidth="1"/>
    <col min="5" max="5" width="11.5703125" style="363" customWidth="1"/>
    <col min="6" max="6" width="13" customWidth="1"/>
    <col min="8" max="8" width="14.7109375" customWidth="1"/>
    <col min="10" max="10" width="3.5703125" customWidth="1"/>
    <col min="11" max="11" width="14.42578125" customWidth="1"/>
  </cols>
  <sheetData>
    <row r="1" spans="1:27" s="361" customFormat="1" ht="18.75" customHeight="1" thickBot="1" x14ac:dyDescent="0.3">
      <c r="A1" s="488" t="s">
        <v>428</v>
      </c>
      <c r="B1" s="489"/>
      <c r="C1" s="489"/>
      <c r="D1" s="489"/>
      <c r="E1" s="489"/>
      <c r="F1" s="489"/>
      <c r="G1" s="489"/>
      <c r="H1" s="489"/>
      <c r="I1" s="489"/>
      <c r="J1" s="489"/>
      <c r="K1" s="489"/>
      <c r="L1" s="490"/>
      <c r="M1" s="360"/>
      <c r="N1" s="360"/>
      <c r="O1" s="360"/>
      <c r="P1" s="360"/>
      <c r="Q1" s="360"/>
      <c r="R1" s="360"/>
      <c r="S1" s="360"/>
      <c r="T1" s="360"/>
      <c r="U1" s="360"/>
      <c r="V1" s="360"/>
      <c r="W1" s="360"/>
      <c r="X1" s="360"/>
      <c r="Y1" s="360"/>
      <c r="Z1" s="360"/>
      <c r="AA1" s="360"/>
    </row>
    <row r="2" spans="1:27" ht="15.75" x14ac:dyDescent="0.25">
      <c r="A2" s="362" t="s">
        <v>393</v>
      </c>
    </row>
    <row r="3" spans="1:27" ht="15.75" thickBot="1" x14ac:dyDescent="0.3">
      <c r="K3" s="364" t="s">
        <v>394</v>
      </c>
    </row>
    <row r="4" spans="1:27" ht="90.75" thickBot="1" x14ac:dyDescent="0.3">
      <c r="A4" s="365" t="s">
        <v>395</v>
      </c>
      <c r="B4" s="366" t="s">
        <v>396</v>
      </c>
      <c r="C4" s="366" t="s">
        <v>397</v>
      </c>
      <c r="D4" s="367" t="s">
        <v>398</v>
      </c>
      <c r="E4" s="366" t="s">
        <v>399</v>
      </c>
      <c r="F4" s="367" t="s">
        <v>400</v>
      </c>
      <c r="H4" s="368" t="s">
        <v>401</v>
      </c>
      <c r="I4" s="369"/>
      <c r="K4" s="370" t="s">
        <v>402</v>
      </c>
      <c r="L4" s="369"/>
    </row>
    <row r="5" spans="1:27" ht="14.85" customHeight="1" x14ac:dyDescent="0.25">
      <c r="A5" s="371">
        <v>0</v>
      </c>
      <c r="B5" s="372"/>
      <c r="C5" s="372"/>
      <c r="D5" s="372"/>
      <c r="E5" s="372"/>
      <c r="F5" s="372"/>
    </row>
    <row r="6" spans="1:27" ht="15.75" thickBot="1" x14ac:dyDescent="0.3">
      <c r="A6" s="373">
        <v>0.05</v>
      </c>
      <c r="B6" s="374"/>
      <c r="C6" s="374"/>
      <c r="D6" s="374"/>
      <c r="E6" s="374"/>
      <c r="F6" s="374"/>
      <c r="J6" s="375"/>
      <c r="K6" s="375"/>
      <c r="L6" s="376"/>
      <c r="M6" s="376"/>
    </row>
    <row r="7" spans="1:27" x14ac:dyDescent="0.25">
      <c r="A7" s="373">
        <v>0.1</v>
      </c>
      <c r="B7" s="374"/>
      <c r="C7" s="374"/>
      <c r="D7" s="374"/>
      <c r="E7" s="374"/>
      <c r="F7" s="374"/>
      <c r="H7" s="491" t="s">
        <v>403</v>
      </c>
      <c r="I7" s="494"/>
      <c r="K7" s="497" t="s">
        <v>404</v>
      </c>
      <c r="L7" s="494"/>
    </row>
    <row r="8" spans="1:27" x14ac:dyDescent="0.25">
      <c r="A8" s="373">
        <v>0.15</v>
      </c>
      <c r="B8" s="374"/>
      <c r="C8" s="374"/>
      <c r="D8" s="374"/>
      <c r="E8" s="374"/>
      <c r="F8" s="374"/>
      <c r="H8" s="492"/>
      <c r="I8" s="495"/>
      <c r="K8" s="498"/>
      <c r="L8" s="495"/>
    </row>
    <row r="9" spans="1:27" x14ac:dyDescent="0.25">
      <c r="A9" s="373">
        <v>0.2</v>
      </c>
      <c r="B9" s="374"/>
      <c r="C9" s="374"/>
      <c r="D9" s="374"/>
      <c r="E9" s="374"/>
      <c r="F9" s="374"/>
      <c r="H9" s="492"/>
      <c r="I9" s="495"/>
      <c r="K9" s="498"/>
      <c r="L9" s="495"/>
    </row>
    <row r="10" spans="1:27" x14ac:dyDescent="0.25">
      <c r="A10" s="373">
        <v>0.25</v>
      </c>
      <c r="B10" s="374"/>
      <c r="C10" s="374"/>
      <c r="D10" s="374"/>
      <c r="E10" s="374"/>
      <c r="F10" s="374"/>
      <c r="H10" s="492"/>
      <c r="I10" s="495"/>
      <c r="K10" s="498"/>
      <c r="L10" s="495"/>
    </row>
    <row r="11" spans="1:27" x14ac:dyDescent="0.25">
      <c r="A11" s="373">
        <v>0.3</v>
      </c>
      <c r="B11" s="374"/>
      <c r="C11" s="374"/>
      <c r="D11" s="374"/>
      <c r="E11" s="374"/>
      <c r="F11" s="374"/>
      <c r="H11" s="492"/>
      <c r="I11" s="495"/>
      <c r="K11" s="498"/>
      <c r="L11" s="495"/>
    </row>
    <row r="12" spans="1:27" ht="15.75" thickBot="1" x14ac:dyDescent="0.3">
      <c r="A12" s="373">
        <v>0.35</v>
      </c>
      <c r="B12" s="374"/>
      <c r="C12" s="374"/>
      <c r="D12" s="374"/>
      <c r="E12" s="374"/>
      <c r="F12" s="374"/>
      <c r="H12" s="493"/>
      <c r="I12" s="496"/>
      <c r="K12" s="499"/>
      <c r="L12" s="496"/>
    </row>
    <row r="13" spans="1:27" x14ac:dyDescent="0.25">
      <c r="A13" s="373">
        <v>0.4</v>
      </c>
      <c r="B13" s="374"/>
      <c r="C13" s="374"/>
      <c r="D13" s="374"/>
      <c r="E13" s="374"/>
      <c r="F13" s="374"/>
      <c r="K13" s="18" t="s">
        <v>405</v>
      </c>
    </row>
    <row r="14" spans="1:27" x14ac:dyDescent="0.25">
      <c r="A14" s="373">
        <v>0.45</v>
      </c>
      <c r="B14" s="374"/>
      <c r="C14" s="374"/>
      <c r="D14" s="374"/>
      <c r="E14" s="374"/>
      <c r="F14" s="374"/>
    </row>
    <row r="15" spans="1:27" x14ac:dyDescent="0.25">
      <c r="A15" s="373">
        <v>0.5</v>
      </c>
      <c r="B15" s="374"/>
      <c r="C15" s="374"/>
      <c r="D15" s="374"/>
      <c r="E15" s="374"/>
      <c r="F15" s="374"/>
    </row>
    <row r="16" spans="1:27" x14ac:dyDescent="0.25">
      <c r="A16" s="373">
        <v>0.55000000000000004</v>
      </c>
      <c r="B16" s="374"/>
      <c r="C16" s="374"/>
      <c r="D16" s="374"/>
      <c r="E16" s="374"/>
      <c r="F16" s="374"/>
    </row>
    <row r="17" spans="1:6" x14ac:dyDescent="0.25">
      <c r="A17" s="373">
        <v>0.6</v>
      </c>
      <c r="B17" s="374"/>
      <c r="C17" s="374"/>
      <c r="D17" s="374"/>
      <c r="E17" s="374"/>
      <c r="F17" s="374"/>
    </row>
    <row r="18" spans="1:6" x14ac:dyDescent="0.25">
      <c r="A18" s="373">
        <v>0.65</v>
      </c>
      <c r="B18" s="374"/>
      <c r="C18" s="374"/>
      <c r="D18" s="374"/>
      <c r="E18" s="374"/>
      <c r="F18" s="374"/>
    </row>
    <row r="19" spans="1:6" ht="14.1" customHeight="1" x14ac:dyDescent="0.25"/>
  </sheetData>
  <mergeCells count="5">
    <mergeCell ref="A1:L1"/>
    <mergeCell ref="H7:H12"/>
    <mergeCell ref="I7:I12"/>
    <mergeCell ref="K7:K12"/>
    <mergeCell ref="L7:L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FAF1-883C-45DE-AB32-5867CF911E12}">
  <sheetPr>
    <tabColor rgb="FFFF5050"/>
  </sheetPr>
  <dimension ref="A1:AA21"/>
  <sheetViews>
    <sheetView topLeftCell="D2" zoomScaleNormal="100" workbookViewId="0">
      <selection activeCell="F2" sqref="F2"/>
    </sheetView>
  </sheetViews>
  <sheetFormatPr baseColWidth="10" defaultColWidth="11.42578125" defaultRowHeight="15" x14ac:dyDescent="0.25"/>
  <cols>
    <col min="1" max="1" width="78.28515625" customWidth="1"/>
    <col min="2" max="5" width="20.5703125" customWidth="1"/>
  </cols>
  <sheetData>
    <row r="1" spans="1:27" s="361" customFormat="1" ht="18.75" customHeight="1" thickBot="1" x14ac:dyDescent="0.3">
      <c r="A1" s="483" t="s">
        <v>429</v>
      </c>
      <c r="B1" s="484"/>
      <c r="C1" s="484"/>
      <c r="D1" s="484"/>
      <c r="E1" s="485"/>
      <c r="F1" s="360"/>
      <c r="G1" s="360"/>
      <c r="H1" s="360"/>
      <c r="I1" s="360"/>
      <c r="J1" s="360"/>
      <c r="K1" s="360"/>
      <c r="L1" s="360"/>
      <c r="M1" s="360"/>
      <c r="N1" s="360"/>
      <c r="O1" s="360"/>
      <c r="P1" s="360"/>
      <c r="Q1" s="360"/>
      <c r="R1" s="360"/>
      <c r="S1" s="360"/>
      <c r="T1" s="360"/>
      <c r="U1" s="360"/>
      <c r="V1" s="360"/>
      <c r="W1" s="360"/>
      <c r="X1" s="360"/>
      <c r="Y1" s="360"/>
      <c r="Z1" s="360"/>
      <c r="AA1" s="360"/>
    </row>
    <row r="2" spans="1:27" ht="15.75" x14ac:dyDescent="0.25">
      <c r="A2" s="362" t="s">
        <v>406</v>
      </c>
    </row>
    <row r="3" spans="1:27" x14ac:dyDescent="0.25">
      <c r="A3" t="s">
        <v>407</v>
      </c>
    </row>
    <row r="4" spans="1:27" x14ac:dyDescent="0.25">
      <c r="A4" s="377"/>
    </row>
    <row r="5" spans="1:27" ht="15.75" thickBot="1" x14ac:dyDescent="0.3"/>
    <row r="6" spans="1:27" ht="15.75" thickBot="1" x14ac:dyDescent="0.3">
      <c r="A6" s="378" t="s">
        <v>408</v>
      </c>
      <c r="B6" s="379">
        <v>1</v>
      </c>
      <c r="C6" s="379">
        <v>2</v>
      </c>
      <c r="D6" s="379" t="s">
        <v>409</v>
      </c>
      <c r="E6" s="379">
        <v>20</v>
      </c>
    </row>
    <row r="7" spans="1:27" x14ac:dyDescent="0.25">
      <c r="A7" s="380" t="s">
        <v>410</v>
      </c>
      <c r="B7" s="380"/>
      <c r="C7" s="380"/>
      <c r="D7" s="380"/>
      <c r="E7" s="380"/>
    </row>
    <row r="8" spans="1:27" ht="30.75" thickBot="1" x14ac:dyDescent="0.3">
      <c r="A8" s="381" t="s">
        <v>411</v>
      </c>
      <c r="B8" s="381"/>
      <c r="C8" s="381"/>
      <c r="D8" s="381"/>
      <c r="E8" s="381"/>
    </row>
    <row r="9" spans="1:27" x14ac:dyDescent="0.25">
      <c r="A9" s="380" t="s">
        <v>412</v>
      </c>
      <c r="B9" s="380"/>
      <c r="C9" s="380"/>
      <c r="D9" s="380"/>
      <c r="E9" s="380"/>
    </row>
    <row r="10" spans="1:27" ht="30" x14ac:dyDescent="0.25">
      <c r="A10" s="382" t="s">
        <v>413</v>
      </c>
      <c r="B10" s="383"/>
      <c r="C10" s="383"/>
      <c r="D10" s="383"/>
      <c r="E10" s="383"/>
    </row>
    <row r="11" spans="1:27" x14ac:dyDescent="0.25">
      <c r="A11" s="383" t="s">
        <v>414</v>
      </c>
      <c r="B11" s="383"/>
      <c r="C11" s="383"/>
      <c r="D11" s="383"/>
      <c r="E11" s="383"/>
    </row>
    <row r="12" spans="1:27" x14ac:dyDescent="0.25">
      <c r="A12" s="383" t="s">
        <v>415</v>
      </c>
      <c r="B12" s="383"/>
      <c r="C12" s="383"/>
      <c r="D12" s="383"/>
      <c r="E12" s="383"/>
    </row>
    <row r="13" spans="1:27" ht="15.75" thickBot="1" x14ac:dyDescent="0.3">
      <c r="A13" s="384"/>
      <c r="B13" s="384"/>
      <c r="C13" s="384"/>
      <c r="D13" s="384"/>
      <c r="E13" s="384"/>
    </row>
    <row r="14" spans="1:27" x14ac:dyDescent="0.25">
      <c r="A14" s="380" t="s">
        <v>416</v>
      </c>
      <c r="B14" s="380"/>
      <c r="C14" s="380"/>
      <c r="D14" s="380"/>
      <c r="E14" s="380"/>
    </row>
    <row r="15" spans="1:27" x14ac:dyDescent="0.25">
      <c r="A15" s="383" t="s">
        <v>417</v>
      </c>
      <c r="B15" s="383"/>
      <c r="C15" s="383"/>
      <c r="D15" s="383"/>
      <c r="E15" s="383"/>
    </row>
    <row r="16" spans="1:27" x14ac:dyDescent="0.25">
      <c r="A16" s="385" t="s">
        <v>418</v>
      </c>
      <c r="B16" s="385"/>
      <c r="C16" s="385"/>
      <c r="D16" s="385"/>
      <c r="E16" s="385"/>
    </row>
    <row r="17" spans="1:5" x14ac:dyDescent="0.25">
      <c r="A17" s="383" t="s">
        <v>419</v>
      </c>
      <c r="B17" s="383"/>
      <c r="C17" s="383"/>
      <c r="D17" s="383"/>
      <c r="E17" s="383"/>
    </row>
    <row r="18" spans="1:5" x14ac:dyDescent="0.25">
      <c r="A18" s="383" t="s">
        <v>420</v>
      </c>
      <c r="B18" s="383"/>
      <c r="C18" s="383"/>
      <c r="D18" s="383"/>
      <c r="E18" s="383"/>
    </row>
    <row r="19" spans="1:5" x14ac:dyDescent="0.25">
      <c r="A19" s="383" t="s">
        <v>421</v>
      </c>
      <c r="B19" s="383"/>
      <c r="C19" s="383"/>
      <c r="D19" s="383"/>
      <c r="E19" s="383"/>
    </row>
    <row r="20" spans="1:5" ht="15.75" thickBot="1" x14ac:dyDescent="0.3">
      <c r="A20" s="386"/>
      <c r="B20" s="386"/>
      <c r="C20" s="386"/>
      <c r="D20" s="386"/>
      <c r="E20" s="386"/>
    </row>
    <row r="21" spans="1:5" ht="15.75" thickBot="1" x14ac:dyDescent="0.3">
      <c r="A21" s="387" t="s">
        <v>422</v>
      </c>
      <c r="B21" s="388">
        <v>0</v>
      </c>
      <c r="C21" s="388">
        <v>0</v>
      </c>
      <c r="D21" s="388">
        <v>0</v>
      </c>
      <c r="E21" s="388">
        <v>0</v>
      </c>
    </row>
  </sheetData>
  <mergeCells count="1">
    <mergeCell ref="A1:E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4236460BACF14F8124E54B96D4F871" ma:contentTypeVersion="15" ma:contentTypeDescription="Crée un document." ma:contentTypeScope="" ma:versionID="fd6f9389f25acc4b1a919385e40f9993">
  <xsd:schema xmlns:xsd="http://www.w3.org/2001/XMLSchema" xmlns:xs="http://www.w3.org/2001/XMLSchema" xmlns:p="http://schemas.microsoft.com/office/2006/metadata/properties" xmlns:ns2="2a5e44a5-5f11-428a-a25c-c47a3e8cab48" xmlns:ns3="fdf58644-03cd-470f-a924-695d40eb6135" targetNamespace="http://schemas.microsoft.com/office/2006/metadata/properties" ma:root="true" ma:fieldsID="5d2f73825e76f4949d265a265b795d2f" ns2:_="" ns3:_="">
    <xsd:import namespace="2a5e44a5-5f11-428a-a25c-c47a3e8cab48"/>
    <xsd:import namespace="fdf58644-03cd-470f-a924-695d40eb61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e44a5-5f11-428a-a25c-c47a3e8ca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58644-03cd-470f-a924-695d40eb613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99763d1-a380-4a32-a438-407b43b94256}" ma:internalName="TaxCatchAll" ma:showField="CatchAllData" ma:web="fdf58644-03cd-470f-a924-695d40eb613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5e44a5-5f11-428a-a25c-c47a3e8cab48">
      <Terms xmlns="http://schemas.microsoft.com/office/infopath/2007/PartnerControls"/>
    </lcf76f155ced4ddcb4097134ff3c332f>
    <TaxCatchAll xmlns="fdf58644-03cd-470f-a924-695d40eb6135" xsi:nil="true"/>
  </documentManagement>
</p:properties>
</file>

<file path=customXml/itemProps1.xml><?xml version="1.0" encoding="utf-8"?>
<ds:datastoreItem xmlns:ds="http://schemas.openxmlformats.org/officeDocument/2006/customXml" ds:itemID="{54641CB4-3276-49B4-8933-78DBFC7EA038}">
  <ds:schemaRefs>
    <ds:schemaRef ds:uri="http://schemas.microsoft.com/sharepoint/v3/contenttype/forms"/>
  </ds:schemaRefs>
</ds:datastoreItem>
</file>

<file path=customXml/itemProps2.xml><?xml version="1.0" encoding="utf-8"?>
<ds:datastoreItem xmlns:ds="http://schemas.openxmlformats.org/officeDocument/2006/customXml" ds:itemID="{63C5F6CE-23EB-471B-8F3E-A836DC286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e44a5-5f11-428a-a25c-c47a3e8cab48"/>
    <ds:schemaRef ds:uri="fdf58644-03cd-470f-a924-695d40eb6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4595C-A905-4447-BBE5-4109000E14AC}">
  <ds:schemaRefs>
    <ds:schemaRef ds:uri="http://schemas.microsoft.com/office/2006/metadata/properties"/>
    <ds:schemaRef ds:uri="http://schemas.microsoft.com/office/infopath/2007/PartnerControls"/>
    <ds:schemaRef ds:uri="2a5e44a5-5f11-428a-a25c-c47a3e8cab48"/>
    <ds:schemaRef ds:uri="fdf58644-03cd-470f-a924-695d40eb61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Annexe Zones climatiques</vt:lpstr>
      <vt:lpstr>Accueil</vt:lpstr>
      <vt:lpstr>Volet Financier</vt:lpstr>
      <vt:lpstr>Tableau 1 Besoins</vt:lpstr>
      <vt:lpstr>Tableau 2 Installation solaire</vt:lpstr>
      <vt:lpstr>Tableau 3 Production</vt:lpstr>
      <vt:lpstr>Tableau 4 Coûts</vt:lpstr>
      <vt:lpstr>Tableau 5 Impact sub</vt:lpstr>
      <vt:lpstr>Tableau 6 financières</vt:lpstr>
      <vt:lpstr>Données efficacité energétique</vt:lpstr>
      <vt:lpstr>Choix multiples</vt:lpstr>
      <vt:lpstr>_1__BUDGET_PREVISIONNEL_DE_L_OPERATION</vt:lpstr>
      <vt:lpstr>_2__PLAN_DE_FINANCEMENT</vt:lpstr>
      <vt:lpstr>Bois_Biomasse_énergie</vt:lpstr>
      <vt:lpstr>Fluide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ADEME Agence de l Environnement et de la Maîtrise de l Energie</dc:creator>
  <cp:keywords/>
  <dc:description/>
  <cp:lastModifiedBy>THOUIN Simon</cp:lastModifiedBy>
  <cp:revision/>
  <dcterms:created xsi:type="dcterms:W3CDTF">2018-07-26T07:47:34Z</dcterms:created>
  <dcterms:modified xsi:type="dcterms:W3CDTF">2025-12-15T15:31:16Z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0x010100934236460BACF14F8124E54B96D4F871</vt:lpwstr>
  </property>
  <property fmtid="{D5CDD505-2E9C-101B-9397-08002B2CF9AE}" pid="3" name="MSIP_Label_98ce3bfb-fff1-481a-835b-0a342757958d_Enabled">
    <vt:lpwstr>true</vt:lpwstr>
  </property>
  <property fmtid="{D5CDD505-2E9C-101B-9397-08002B2CF9AE}" pid="4" name="MSIP_Label_98ce3bfb-fff1-481a-835b-0a342757958d_SetDate">
    <vt:lpwstr>2025-08-27T12:17:33Z</vt:lpwstr>
  </property>
  <property fmtid="{D5CDD505-2E9C-101B-9397-08002B2CF9AE}" pid="5" name="MSIP_Label_98ce3bfb-fff1-481a-835b-0a342757958d_Method">
    <vt:lpwstr>Standard</vt:lpwstr>
  </property>
  <property fmtid="{D5CDD505-2E9C-101B-9397-08002B2CF9AE}" pid="6" name="MSIP_Label_98ce3bfb-fff1-481a-835b-0a342757958d_Name">
    <vt:lpwstr>C0 - Public</vt:lpwstr>
  </property>
  <property fmtid="{D5CDD505-2E9C-101B-9397-08002B2CF9AE}" pid="7" name="MSIP_Label_98ce3bfb-fff1-481a-835b-0a342757958d_SiteId">
    <vt:lpwstr>cb6c2492-4a85-4b15-85a1-ed94d47e5849</vt:lpwstr>
  </property>
  <property fmtid="{D5CDD505-2E9C-101B-9397-08002B2CF9AE}" pid="8" name="MSIP_Label_98ce3bfb-fff1-481a-835b-0a342757958d_ActionId">
    <vt:lpwstr>7d948b09-d427-4f87-9c54-0a1b4db08e6a</vt:lpwstr>
  </property>
  <property fmtid="{D5CDD505-2E9C-101B-9397-08002B2CF9AE}" pid="9" name="MSIP_Label_98ce3bfb-fff1-481a-835b-0a342757958d_ContentBits">
    <vt:lpwstr>0</vt:lpwstr>
  </property>
  <property fmtid="{D5CDD505-2E9C-101B-9397-08002B2CF9AE}" pid="10" name="MSIP_Label_98ce3bfb-fff1-481a-835b-0a342757958d_Tag">
    <vt:lpwstr>10, 3, 0, 1</vt:lpwstr>
  </property>
  <property fmtid="{D5CDD505-2E9C-101B-9397-08002B2CF9AE}" pid="11" name="MediaServiceImageTags">
    <vt:lpwstr/>
  </property>
</Properties>
</file>